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8_{EF36411A-ED50-49A6-A8DB-9EA853F23EF6}" xr6:coauthVersionLast="47" xr6:coauthVersionMax="47" xr10:uidLastSave="{00000000-0000-0000-0000-000000000000}"/>
  <bookViews>
    <workbookView xWindow="28680" yWindow="-120" windowWidth="29040" windowHeight="15840" xr2:uid="{4DCDBA5B-11F0-4DAB-9592-9011D7F466D6}"/>
  </bookViews>
  <sheets>
    <sheet name="Batch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L17" i="1"/>
  <c r="M17" i="1"/>
  <c r="N17" i="1"/>
  <c r="O17" i="1"/>
  <c r="P17" i="1"/>
  <c r="Q17" i="1"/>
  <c r="R17" i="1"/>
  <c r="F17" i="1"/>
  <c r="G18" i="1"/>
  <c r="H18" i="1"/>
  <c r="I18" i="1"/>
  <c r="J18" i="1"/>
  <c r="K18" i="1"/>
  <c r="L18" i="1"/>
  <c r="M18" i="1"/>
  <c r="N18" i="1"/>
  <c r="O18" i="1"/>
  <c r="P18" i="1"/>
  <c r="Q18" i="1"/>
  <c r="R18" i="1"/>
  <c r="F18" i="1"/>
  <c r="S9" i="1"/>
  <c r="S10" i="1"/>
  <c r="S11" i="1"/>
  <c r="S12" i="1"/>
  <c r="S13" i="1"/>
  <c r="S14" i="1"/>
  <c r="S15" i="1"/>
  <c r="S16" i="1"/>
  <c r="S8" i="1"/>
  <c r="D3" i="1"/>
  <c r="D14" i="1"/>
  <c r="D9" i="1"/>
  <c r="D10" i="1"/>
  <c r="D11" i="1"/>
  <c r="D12" i="1"/>
  <c r="D13" i="1"/>
  <c r="D15" i="1"/>
  <c r="D8" i="1"/>
  <c r="C22" i="1" l="1"/>
  <c r="S18" i="1"/>
  <c r="C24" i="1" s="1"/>
  <c r="S17" i="1"/>
  <c r="C23" i="1" s="1"/>
  <c r="C27" i="1" s="1"/>
  <c r="C25" i="1" l="1"/>
  <c r="C28" i="1" s="1"/>
  <c r="C29" i="1" s="1"/>
  <c r="C30" i="1" l="1"/>
</calcChain>
</file>

<file path=xl/sharedStrings.xml><?xml version="1.0" encoding="utf-8"?>
<sst xmlns="http://schemas.openxmlformats.org/spreadsheetml/2006/main" count="33" uniqueCount="31">
  <si>
    <t>Self raising flour</t>
  </si>
  <si>
    <t>Eggs</t>
  </si>
  <si>
    <t>Sugar</t>
  </si>
  <si>
    <t>Butter</t>
  </si>
  <si>
    <t>Vanilla extract</t>
  </si>
  <si>
    <t>Cocoa powder</t>
  </si>
  <si>
    <t>Information for batches of  chocolate fudge cakes</t>
  </si>
  <si>
    <t>Batch size</t>
  </si>
  <si>
    <t>Chocolate, kg</t>
  </si>
  <si>
    <t>Double cream</t>
  </si>
  <si>
    <t>Per batch</t>
  </si>
  <si>
    <t>Direct labour, hrs</t>
  </si>
  <si>
    <t>Per cake</t>
  </si>
  <si>
    <t>Direct costs</t>
  </si>
  <si>
    <t xml:space="preserve">Actual cost per batch </t>
  </si>
  <si>
    <t>Direct materials</t>
  </si>
  <si>
    <t>Number of batches</t>
  </si>
  <si>
    <t>Cost per labour hour</t>
  </si>
  <si>
    <t>Overhead rate per labour hour</t>
  </si>
  <si>
    <t>Direct labour cost per batch</t>
  </si>
  <si>
    <t>Overhead absorbed (labour hours)</t>
  </si>
  <si>
    <t>Average cost per batch</t>
  </si>
  <si>
    <t>Direct labour</t>
  </si>
  <si>
    <t>Overheads</t>
  </si>
  <si>
    <t>Total cost</t>
  </si>
  <si>
    <t>Selling price</t>
  </si>
  <si>
    <t>Markup: 45%</t>
  </si>
  <si>
    <t>£</t>
  </si>
  <si>
    <t>Cost per cake</t>
  </si>
  <si>
    <t xml:space="preserve">Prime cost </t>
  </si>
  <si>
    <t xml:space="preserve">Total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</si>
</sst>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3" fontId="0" fillId="0" borderId="0" xfId="1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Font="1"/>
    <xf numFmtId="16" fontId="1" fillId="0" borderId="0" xfId="0" applyNumberFormat="1" applyFont="1"/>
    <xf numFmtId="0" fontId="1" fillId="2" borderId="0" xfId="0" applyFont="1" applyFill="1"/>
    <xf numFmtId="0" fontId="0" fillId="2" borderId="0" xfId="0" applyFill="1"/>
    <xf numFmtId="164" fontId="1" fillId="2" borderId="0" xfId="1" applyNumberFormat="1" applyFont="1" applyFill="1" applyAlignment="1">
      <alignment horizontal="center"/>
    </xf>
    <xf numFmtId="2" fontId="0" fillId="2" borderId="0" xfId="1" applyNumberFormat="1" applyFont="1" applyFill="1"/>
    <xf numFmtId="2" fontId="0" fillId="2" borderId="1" xfId="1" applyNumberFormat="1" applyFont="1" applyFill="1" applyBorder="1"/>
    <xf numFmtId="2" fontId="0" fillId="2" borderId="2" xfId="0" applyNumberFormat="1" applyFill="1" applyBorder="1"/>
    <xf numFmtId="0" fontId="0" fillId="3" borderId="0" xfId="0" applyFill="1"/>
    <xf numFmtId="2" fontId="0" fillId="2" borderId="0" xfId="0" applyNumberFormat="1" applyFill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C9C2-CD23-44FE-9F3F-22A57C4B3F80}">
  <dimension ref="A1:S31"/>
  <sheetViews>
    <sheetView tabSelected="1" workbookViewId="0">
      <selection activeCell="F5" sqref="F5"/>
    </sheetView>
  </sheetViews>
  <sheetFormatPr defaultColWidth="8.81640625" defaultRowHeight="14.5" x14ac:dyDescent="0.35"/>
  <cols>
    <col min="1" max="1" width="22.36328125" customWidth="1"/>
  </cols>
  <sheetData>
    <row r="1" spans="1:19" x14ac:dyDescent="0.35">
      <c r="A1" s="1" t="s">
        <v>6</v>
      </c>
    </row>
    <row r="2" spans="1:19" x14ac:dyDescent="0.35">
      <c r="A2" s="7" t="s">
        <v>7</v>
      </c>
      <c r="D2">
        <v>30</v>
      </c>
    </row>
    <row r="3" spans="1:19" x14ac:dyDescent="0.35">
      <c r="A3" s="7" t="s">
        <v>16</v>
      </c>
      <c r="D3" s="15">
        <f>COUNT(F7:R7)</f>
        <v>13</v>
      </c>
    </row>
    <row r="4" spans="1:19" x14ac:dyDescent="0.35">
      <c r="A4" s="7" t="s">
        <v>17</v>
      </c>
      <c r="D4" s="6">
        <v>15</v>
      </c>
    </row>
    <row r="5" spans="1:19" x14ac:dyDescent="0.35">
      <c r="A5" s="7" t="s">
        <v>18</v>
      </c>
      <c r="D5" s="6">
        <v>8</v>
      </c>
    </row>
    <row r="6" spans="1:19" x14ac:dyDescent="0.35">
      <c r="A6" s="1"/>
      <c r="E6" s="4"/>
      <c r="F6" s="17" t="s">
        <v>14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43.5" x14ac:dyDescent="0.35">
      <c r="A7" s="1" t="s">
        <v>13</v>
      </c>
      <c r="C7" s="1" t="s">
        <v>12</v>
      </c>
      <c r="D7" s="1" t="s">
        <v>10</v>
      </c>
      <c r="E7" s="1"/>
      <c r="F7" s="8">
        <v>44256</v>
      </c>
      <c r="G7" s="8">
        <v>44261</v>
      </c>
      <c r="H7" s="8">
        <v>44269</v>
      </c>
      <c r="I7" s="8">
        <v>44273</v>
      </c>
      <c r="J7" s="8">
        <v>44276</v>
      </c>
      <c r="K7" s="8">
        <v>44278</v>
      </c>
      <c r="L7" s="8">
        <v>44286</v>
      </c>
      <c r="M7" s="8">
        <v>44290</v>
      </c>
      <c r="N7" s="8">
        <v>44294</v>
      </c>
      <c r="O7" s="8">
        <v>44300</v>
      </c>
      <c r="P7" s="8">
        <v>44303</v>
      </c>
      <c r="Q7" s="8">
        <v>44308</v>
      </c>
      <c r="R7" s="8">
        <v>44312</v>
      </c>
      <c r="S7" s="4" t="s">
        <v>21</v>
      </c>
    </row>
    <row r="8" spans="1:19" x14ac:dyDescent="0.35">
      <c r="A8" t="s">
        <v>0</v>
      </c>
      <c r="C8">
        <v>0.35</v>
      </c>
      <c r="D8">
        <f t="shared" ref="D8:D15" si="0">+C8*$D$2</f>
        <v>10.5</v>
      </c>
      <c r="F8" s="5">
        <v>6.3</v>
      </c>
      <c r="G8" s="5">
        <v>6.49</v>
      </c>
      <c r="H8" s="5">
        <v>6.62</v>
      </c>
      <c r="I8" s="5">
        <v>6.48</v>
      </c>
      <c r="J8" s="5">
        <v>6.3</v>
      </c>
      <c r="K8" s="5">
        <v>5.99</v>
      </c>
      <c r="L8" s="5">
        <v>6.43</v>
      </c>
      <c r="M8" s="5">
        <v>6.49</v>
      </c>
      <c r="N8" s="5">
        <v>6.3</v>
      </c>
      <c r="O8" s="5">
        <v>6.1</v>
      </c>
      <c r="P8" s="5">
        <v>6.29</v>
      </c>
      <c r="Q8" s="5">
        <v>6.49</v>
      </c>
      <c r="R8" s="5">
        <v>6.3</v>
      </c>
      <c r="S8" s="6">
        <f>AVERAGE(F8:R8)</f>
        <v>6.3523076923076918</v>
      </c>
    </row>
    <row r="9" spans="1:19" x14ac:dyDescent="0.35">
      <c r="A9" t="s">
        <v>1</v>
      </c>
      <c r="C9">
        <v>6</v>
      </c>
      <c r="D9">
        <f t="shared" si="0"/>
        <v>180</v>
      </c>
      <c r="F9" s="5">
        <v>45</v>
      </c>
      <c r="G9" s="5">
        <v>42</v>
      </c>
      <c r="H9" s="5">
        <v>45</v>
      </c>
      <c r="I9" s="5">
        <v>46</v>
      </c>
      <c r="J9" s="5">
        <v>41</v>
      </c>
      <c r="K9" s="5">
        <v>45</v>
      </c>
      <c r="L9" s="5">
        <v>42</v>
      </c>
      <c r="M9" s="5">
        <v>40</v>
      </c>
      <c r="N9" s="5">
        <v>43</v>
      </c>
      <c r="O9" s="5">
        <v>41</v>
      </c>
      <c r="P9" s="5">
        <v>40</v>
      </c>
      <c r="Q9" s="5">
        <v>42</v>
      </c>
      <c r="R9" s="5">
        <v>43</v>
      </c>
      <c r="S9" s="6">
        <f t="shared" ref="S9:S18" si="1">AVERAGE(F9:R9)</f>
        <v>42.692307692307693</v>
      </c>
    </row>
    <row r="10" spans="1:19" x14ac:dyDescent="0.35">
      <c r="A10" t="s">
        <v>2</v>
      </c>
      <c r="C10">
        <v>0.35</v>
      </c>
      <c r="D10">
        <f t="shared" si="0"/>
        <v>10.5</v>
      </c>
      <c r="F10" s="5">
        <v>19.95</v>
      </c>
      <c r="G10" s="5">
        <v>21</v>
      </c>
      <c r="H10" s="5">
        <v>20.5</v>
      </c>
      <c r="I10" s="5">
        <v>19.8</v>
      </c>
      <c r="J10" s="5">
        <v>20.5</v>
      </c>
      <c r="K10" s="5">
        <v>22</v>
      </c>
      <c r="L10" s="5">
        <v>19.649999999999999</v>
      </c>
      <c r="M10" s="5">
        <v>21.2</v>
      </c>
      <c r="N10" s="5">
        <v>20.8</v>
      </c>
      <c r="O10" s="5">
        <v>19.899999999999999</v>
      </c>
      <c r="P10" s="5">
        <v>20.399999999999999</v>
      </c>
      <c r="Q10" s="5">
        <v>20.6</v>
      </c>
      <c r="R10" s="5">
        <v>19.8</v>
      </c>
      <c r="S10" s="6">
        <f t="shared" si="1"/>
        <v>20.469230769230769</v>
      </c>
    </row>
    <row r="11" spans="1:19" x14ac:dyDescent="0.35">
      <c r="A11" t="s">
        <v>3</v>
      </c>
      <c r="C11">
        <v>0.3</v>
      </c>
      <c r="D11">
        <f t="shared" si="0"/>
        <v>9</v>
      </c>
      <c r="F11" s="5">
        <v>61.04</v>
      </c>
      <c r="G11" s="5">
        <v>63.17</v>
      </c>
      <c r="H11" s="5">
        <v>64.59</v>
      </c>
      <c r="I11" s="5">
        <v>63.1</v>
      </c>
      <c r="J11" s="5">
        <v>61.04</v>
      </c>
      <c r="K11" s="5">
        <v>57.9</v>
      </c>
      <c r="L11" s="5">
        <v>62.41</v>
      </c>
      <c r="M11" s="5">
        <v>63.17</v>
      </c>
      <c r="N11" s="5">
        <v>61.01</v>
      </c>
      <c r="O11" s="5">
        <v>58.84</v>
      </c>
      <c r="P11" s="5">
        <v>60.98</v>
      </c>
      <c r="Q11" s="5">
        <v>63.17</v>
      </c>
      <c r="R11" s="5">
        <v>61.04</v>
      </c>
      <c r="S11" s="6">
        <f t="shared" si="1"/>
        <v>61.650769230769235</v>
      </c>
    </row>
    <row r="12" spans="1:19" x14ac:dyDescent="0.35">
      <c r="A12" t="s">
        <v>4</v>
      </c>
      <c r="C12">
        <v>1</v>
      </c>
      <c r="D12">
        <f t="shared" si="0"/>
        <v>30</v>
      </c>
      <c r="F12" s="5">
        <v>9</v>
      </c>
      <c r="G12" s="5">
        <v>9.1</v>
      </c>
      <c r="H12" s="5">
        <v>9.1999999999999993</v>
      </c>
      <c r="I12" s="5">
        <v>9</v>
      </c>
      <c r="J12" s="5">
        <v>8.9</v>
      </c>
      <c r="K12" s="5">
        <v>9</v>
      </c>
      <c r="L12" s="5">
        <v>9.1</v>
      </c>
      <c r="M12" s="5">
        <v>9.3000000000000007</v>
      </c>
      <c r="N12" s="5">
        <v>9.3000000000000007</v>
      </c>
      <c r="O12" s="5">
        <v>9</v>
      </c>
      <c r="P12" s="5">
        <v>9.1</v>
      </c>
      <c r="Q12" s="5">
        <v>9</v>
      </c>
      <c r="R12" s="5">
        <v>8.9</v>
      </c>
      <c r="S12" s="6">
        <f t="shared" si="1"/>
        <v>9.069230769230769</v>
      </c>
    </row>
    <row r="13" spans="1:19" x14ac:dyDescent="0.35">
      <c r="A13" t="s">
        <v>5</v>
      </c>
      <c r="C13">
        <v>0.15</v>
      </c>
      <c r="D13">
        <f t="shared" si="0"/>
        <v>4.5</v>
      </c>
      <c r="F13" s="5">
        <v>65.16</v>
      </c>
      <c r="G13" s="5">
        <v>63</v>
      </c>
      <c r="H13" s="5">
        <v>62</v>
      </c>
      <c r="I13" s="5">
        <v>65</v>
      </c>
      <c r="J13" s="5">
        <v>63</v>
      </c>
      <c r="K13" s="5">
        <v>61</v>
      </c>
      <c r="L13" s="5">
        <v>62</v>
      </c>
      <c r="M13" s="5">
        <v>60</v>
      </c>
      <c r="N13" s="5">
        <v>61</v>
      </c>
      <c r="O13" s="5">
        <v>63</v>
      </c>
      <c r="P13" s="5">
        <v>60</v>
      </c>
      <c r="Q13" s="5">
        <v>62</v>
      </c>
      <c r="R13" s="5">
        <v>63</v>
      </c>
      <c r="S13" s="6">
        <f t="shared" si="1"/>
        <v>62.32</v>
      </c>
    </row>
    <row r="14" spans="1:19" x14ac:dyDescent="0.35">
      <c r="A14" t="s">
        <v>9</v>
      </c>
      <c r="C14">
        <v>0.2</v>
      </c>
      <c r="D14">
        <f t="shared" si="0"/>
        <v>6</v>
      </c>
      <c r="F14" s="5">
        <v>95.56</v>
      </c>
      <c r="G14" s="5">
        <v>92.76</v>
      </c>
      <c r="H14" s="5">
        <v>91.89</v>
      </c>
      <c r="I14" s="5">
        <v>90.65</v>
      </c>
      <c r="J14" s="5">
        <v>86.56</v>
      </c>
      <c r="K14" s="5">
        <v>81.23</v>
      </c>
      <c r="L14" s="5">
        <v>88.69</v>
      </c>
      <c r="M14" s="5">
        <v>89.76</v>
      </c>
      <c r="N14" s="5">
        <v>86.52</v>
      </c>
      <c r="O14" s="5">
        <v>83.26</v>
      </c>
      <c r="P14" s="5">
        <v>86.46</v>
      </c>
      <c r="Q14" s="5">
        <v>89.76</v>
      </c>
      <c r="R14" s="5">
        <v>86.56</v>
      </c>
      <c r="S14" s="6">
        <f t="shared" si="1"/>
        <v>88.435384615384606</v>
      </c>
    </row>
    <row r="15" spans="1:19" x14ac:dyDescent="0.35">
      <c r="A15" t="s">
        <v>8</v>
      </c>
      <c r="C15">
        <v>0.2</v>
      </c>
      <c r="D15">
        <f t="shared" si="0"/>
        <v>6</v>
      </c>
      <c r="F15" s="5">
        <v>12</v>
      </c>
      <c r="G15" s="5">
        <v>12.5</v>
      </c>
      <c r="H15" s="5">
        <v>11.5</v>
      </c>
      <c r="I15" s="5">
        <v>12</v>
      </c>
      <c r="J15" s="5">
        <v>11.5</v>
      </c>
      <c r="K15" s="5">
        <v>11</v>
      </c>
      <c r="L15" s="5">
        <v>12</v>
      </c>
      <c r="M15" s="5">
        <v>11.5</v>
      </c>
      <c r="N15" s="5">
        <v>12.5</v>
      </c>
      <c r="O15" s="5">
        <v>12.2</v>
      </c>
      <c r="P15" s="5">
        <v>12</v>
      </c>
      <c r="Q15" s="5">
        <v>12.6</v>
      </c>
      <c r="R15" s="5">
        <v>13</v>
      </c>
      <c r="S15" s="6">
        <f t="shared" si="1"/>
        <v>12.023076923076921</v>
      </c>
    </row>
    <row r="16" spans="1:19" x14ac:dyDescent="0.35">
      <c r="A16" t="s">
        <v>11</v>
      </c>
      <c r="D16">
        <v>4</v>
      </c>
      <c r="F16" s="2">
        <v>5</v>
      </c>
      <c r="G16" s="2">
        <v>5.2</v>
      </c>
      <c r="H16" s="2">
        <v>5</v>
      </c>
      <c r="I16" s="2">
        <v>5.4</v>
      </c>
      <c r="J16" s="2">
        <v>5</v>
      </c>
      <c r="K16" s="2">
        <v>5.2</v>
      </c>
      <c r="L16" s="2">
        <v>5.0999999999999996</v>
      </c>
      <c r="M16" s="2">
        <v>5</v>
      </c>
      <c r="N16" s="2">
        <v>5</v>
      </c>
      <c r="O16" s="2">
        <v>5.0999999999999996</v>
      </c>
      <c r="P16" s="2">
        <v>5</v>
      </c>
      <c r="Q16" s="2">
        <v>5</v>
      </c>
      <c r="R16" s="2">
        <v>5.2</v>
      </c>
      <c r="S16" s="2">
        <f t="shared" si="1"/>
        <v>5.0923076923076929</v>
      </c>
    </row>
    <row r="17" spans="1:19" x14ac:dyDescent="0.35">
      <c r="A17" t="s">
        <v>19</v>
      </c>
      <c r="F17" s="6">
        <f>F16*$D$4</f>
        <v>75</v>
      </c>
      <c r="G17" s="6">
        <f t="shared" ref="G17:R17" si="2">G16*$D$4</f>
        <v>78</v>
      </c>
      <c r="H17" s="6">
        <f t="shared" si="2"/>
        <v>75</v>
      </c>
      <c r="I17" s="6">
        <f t="shared" si="2"/>
        <v>81</v>
      </c>
      <c r="J17" s="6">
        <f t="shared" si="2"/>
        <v>75</v>
      </c>
      <c r="K17" s="6">
        <f t="shared" si="2"/>
        <v>78</v>
      </c>
      <c r="L17" s="6">
        <f t="shared" si="2"/>
        <v>76.5</v>
      </c>
      <c r="M17" s="6">
        <f t="shared" si="2"/>
        <v>75</v>
      </c>
      <c r="N17" s="6">
        <f t="shared" si="2"/>
        <v>75</v>
      </c>
      <c r="O17" s="6">
        <f t="shared" si="2"/>
        <v>76.5</v>
      </c>
      <c r="P17" s="6">
        <f t="shared" si="2"/>
        <v>75</v>
      </c>
      <c r="Q17" s="6">
        <f t="shared" si="2"/>
        <v>75</v>
      </c>
      <c r="R17" s="6">
        <f t="shared" si="2"/>
        <v>78</v>
      </c>
      <c r="S17" s="6">
        <f t="shared" si="1"/>
        <v>76.384615384615387</v>
      </c>
    </row>
    <row r="18" spans="1:19" ht="29" x14ac:dyDescent="0.35">
      <c r="A18" s="3" t="s">
        <v>20</v>
      </c>
      <c r="F18" s="6">
        <f>$D$5*F16</f>
        <v>40</v>
      </c>
      <c r="G18" s="6">
        <f t="shared" ref="G18:R18" si="3">$D$5*G16</f>
        <v>41.6</v>
      </c>
      <c r="H18" s="6">
        <f t="shared" si="3"/>
        <v>40</v>
      </c>
      <c r="I18" s="6">
        <f t="shared" si="3"/>
        <v>43.2</v>
      </c>
      <c r="J18" s="6">
        <f t="shared" si="3"/>
        <v>40</v>
      </c>
      <c r="K18" s="6">
        <f t="shared" si="3"/>
        <v>41.6</v>
      </c>
      <c r="L18" s="6">
        <f t="shared" si="3"/>
        <v>40.799999999999997</v>
      </c>
      <c r="M18" s="6">
        <f t="shared" si="3"/>
        <v>40</v>
      </c>
      <c r="N18" s="6">
        <f t="shared" si="3"/>
        <v>40</v>
      </c>
      <c r="O18" s="6">
        <f t="shared" si="3"/>
        <v>40.799999999999997</v>
      </c>
      <c r="P18" s="6">
        <f t="shared" si="3"/>
        <v>40</v>
      </c>
      <c r="Q18" s="6">
        <f t="shared" si="3"/>
        <v>40</v>
      </c>
      <c r="R18" s="6">
        <f t="shared" si="3"/>
        <v>41.6</v>
      </c>
      <c r="S18" s="6">
        <f t="shared" si="1"/>
        <v>40.738461538461543</v>
      </c>
    </row>
    <row r="21" spans="1:19" x14ac:dyDescent="0.35">
      <c r="A21" s="9" t="s">
        <v>21</v>
      </c>
      <c r="B21" s="10"/>
      <c r="C21" s="11" t="s">
        <v>27</v>
      </c>
    </row>
    <row r="22" spans="1:19" x14ac:dyDescent="0.35">
      <c r="A22" s="10" t="s">
        <v>15</v>
      </c>
      <c r="B22" s="10"/>
      <c r="C22" s="12">
        <f>SUM(S8:S15)</f>
        <v>303.01230769230767</v>
      </c>
    </row>
    <row r="23" spans="1:19" x14ac:dyDescent="0.35">
      <c r="A23" s="10" t="s">
        <v>22</v>
      </c>
      <c r="B23" s="10"/>
      <c r="C23" s="12">
        <f>S17</f>
        <v>76.384615384615387</v>
      </c>
    </row>
    <row r="24" spans="1:19" x14ac:dyDescent="0.35">
      <c r="A24" s="10" t="s">
        <v>23</v>
      </c>
      <c r="B24" s="10"/>
      <c r="C24" s="12">
        <f>S18</f>
        <v>40.738461538461543</v>
      </c>
    </row>
    <row r="25" spans="1:19" ht="15" thickBot="1" x14ac:dyDescent="0.4">
      <c r="A25" s="10" t="s">
        <v>24</v>
      </c>
      <c r="B25" s="10"/>
      <c r="C25" s="13">
        <f>SUM(C22:C24)</f>
        <v>420.13538461538457</v>
      </c>
    </row>
    <row r="26" spans="1:19" ht="15" thickTop="1" x14ac:dyDescent="0.35">
      <c r="A26" s="9" t="s">
        <v>28</v>
      </c>
      <c r="B26" s="10"/>
      <c r="C26" s="11" t="s">
        <v>27</v>
      </c>
    </row>
    <row r="27" spans="1:19" x14ac:dyDescent="0.35">
      <c r="A27" s="10" t="s">
        <v>29</v>
      </c>
      <c r="B27" s="10"/>
      <c r="C27" s="16">
        <f>+(C23+C22)/D2</f>
        <v>12.646564102564101</v>
      </c>
    </row>
    <row r="28" spans="1:19" x14ac:dyDescent="0.35">
      <c r="A28" s="10" t="s">
        <v>30</v>
      </c>
      <c r="B28" s="10"/>
      <c r="C28" s="12">
        <f>+C25/D2</f>
        <v>14.004512820512819</v>
      </c>
    </row>
    <row r="29" spans="1:19" x14ac:dyDescent="0.35">
      <c r="A29" s="10" t="s">
        <v>26</v>
      </c>
      <c r="B29" s="10"/>
      <c r="C29" s="12">
        <f>ROUND(+C28*0.45,2)</f>
        <v>6.3</v>
      </c>
    </row>
    <row r="30" spans="1:19" ht="15" thickBot="1" x14ac:dyDescent="0.4">
      <c r="A30" s="10" t="s">
        <v>25</v>
      </c>
      <c r="B30" s="10"/>
      <c r="C30" s="14">
        <f>+C28+C29</f>
        <v>20.304512820512819</v>
      </c>
    </row>
    <row r="31" spans="1:19" ht="15" thickTop="1" x14ac:dyDescent="0.35">
      <c r="A31" s="10"/>
      <c r="B31" s="10"/>
      <c r="C31" s="10"/>
    </row>
  </sheetData>
  <mergeCells count="1">
    <mergeCell ref="F6:S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2021-05-10T19:37:04Z</dcterms:created>
  <dcterms:modified xsi:type="dcterms:W3CDTF">2021-10-04T18:45:48Z</dcterms:modified>
</cp:coreProperties>
</file>