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ri\Documents\Osborne\Q22\MATS\Tutorial\Chapter 7\"/>
    </mc:Choice>
  </mc:AlternateContent>
  <xr:revisionPtr revIDLastSave="0" documentId="13_ncr:1_{5C7A9E66-1F6D-4E23-A91C-3068F1B5E924}" xr6:coauthVersionLast="47" xr6:coauthVersionMax="47" xr10:uidLastSave="{00000000-0000-0000-0000-000000000000}"/>
  <bookViews>
    <workbookView xWindow="43005" yWindow="1380" windowWidth="12885" windowHeight="14520" xr2:uid="{22DC97DB-35DA-4F09-B4A3-027DA7B347B6}"/>
  </bookViews>
  <sheets>
    <sheet name="Woofily Good Treats" sheetId="1" r:id="rId1"/>
    <sheet name="Goal s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D23" i="1"/>
  <c r="B23" i="1"/>
  <c r="D22" i="1"/>
  <c r="C22" i="1"/>
  <c r="D21" i="1"/>
  <c r="C21" i="1"/>
  <c r="C23" i="1" s="1"/>
  <c r="B18" i="1"/>
  <c r="B19" i="1" s="1"/>
  <c r="D17" i="1"/>
  <c r="C17" i="1"/>
  <c r="D16" i="1"/>
  <c r="C16" i="1"/>
  <c r="D14" i="1"/>
  <c r="C14" i="1"/>
  <c r="D13" i="1"/>
  <c r="C13" i="1"/>
  <c r="D12" i="1"/>
  <c r="C12" i="1"/>
  <c r="D11" i="1"/>
  <c r="D18" i="1" s="1"/>
  <c r="D19" i="1" s="1"/>
  <c r="C11" i="1"/>
  <c r="C18" i="1" s="1"/>
  <c r="C19" i="1" s="1"/>
  <c r="D9" i="1"/>
  <c r="C9" i="1"/>
  <c r="D1" i="1"/>
  <c r="B26" i="2"/>
  <c r="D23" i="2"/>
  <c r="B23" i="2"/>
  <c r="D22" i="2"/>
  <c r="C22" i="2"/>
  <c r="D21" i="2"/>
  <c r="C21" i="2"/>
  <c r="C23" i="2" s="1"/>
  <c r="B18" i="2"/>
  <c r="B19" i="2" s="1"/>
  <c r="D17" i="2"/>
  <c r="C17" i="2"/>
  <c r="D16" i="2"/>
  <c r="C16" i="2"/>
  <c r="D14" i="2"/>
  <c r="C14" i="2"/>
  <c r="D13" i="2"/>
  <c r="C13" i="2"/>
  <c r="D12" i="2"/>
  <c r="C12" i="2"/>
  <c r="D11" i="2"/>
  <c r="D18" i="2" s="1"/>
  <c r="D19" i="2" s="1"/>
  <c r="C11" i="2"/>
  <c r="C18" i="2" s="1"/>
  <c r="C19" i="2" s="1"/>
  <c r="D9" i="2"/>
  <c r="C9" i="2"/>
  <c r="D1" i="2"/>
  <c r="D27" i="1" l="1"/>
  <c r="D24" i="1"/>
  <c r="D28" i="1" s="1"/>
  <c r="B24" i="1"/>
  <c r="B28" i="1" s="1"/>
  <c r="B27" i="1"/>
  <c r="C24" i="1"/>
  <c r="C28" i="1" s="1"/>
  <c r="C27" i="1"/>
  <c r="C27" i="2"/>
  <c r="C24" i="2"/>
  <c r="C28" i="2" s="1"/>
  <c r="D27" i="2"/>
  <c r="D24" i="2"/>
  <c r="D28" i="2" s="1"/>
  <c r="B27" i="2"/>
  <c r="B24" i="2"/>
  <c r="B28" i="2" s="1"/>
</calcChain>
</file>

<file path=xl/sharedStrings.xml><?xml version="1.0" encoding="utf-8"?>
<sst xmlns="http://schemas.openxmlformats.org/spreadsheetml/2006/main" count="54" uniqueCount="25">
  <si>
    <t>Miss Molly Pet Treats Ltd</t>
  </si>
  <si>
    <t>Budget for year ending 30 June 20-3</t>
  </si>
  <si>
    <t>Revenue</t>
  </si>
  <si>
    <t>Product : Woofily Good Treats</t>
  </si>
  <si>
    <t>Rice</t>
  </si>
  <si>
    <t>Vitamins</t>
  </si>
  <si>
    <t>Cheese</t>
  </si>
  <si>
    <t>Direct materials (all variable):</t>
  </si>
  <si>
    <t>Baking</t>
  </si>
  <si>
    <t>Packaging</t>
  </si>
  <si>
    <t>Direct labour (all variable):</t>
  </si>
  <si>
    <t>Total variable costs</t>
  </si>
  <si>
    <t>Fixed costs:</t>
  </si>
  <si>
    <t>Contribution</t>
  </si>
  <si>
    <t>Production overheads</t>
  </si>
  <si>
    <t>Selling and distribution overheads</t>
  </si>
  <si>
    <t>Sausage</t>
  </si>
  <si>
    <t>Forecast profit/ (loss)</t>
  </si>
  <si>
    <t xml:space="preserve">Bags sold </t>
  </si>
  <si>
    <t>£</t>
  </si>
  <si>
    <t>Price per bag</t>
  </si>
  <si>
    <t>Total fixed costs</t>
  </si>
  <si>
    <t>Contribution per bag</t>
  </si>
  <si>
    <t>Date produced</t>
  </si>
  <si>
    <t>Forecast profit / (loss) per bag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</si>
</sst>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000"/>
    <numFmt numFmtId="165" formatCode="&quot;£&quot;#,##0.00"/>
    <numFmt numFmtId="166" formatCode="&quot;£&quot;#,##0"/>
    <numFmt numFmtId="167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/>
    <xf numFmtId="0" fontId="0" fillId="2" borderId="0" xfId="0" applyFill="1" applyAlignment="1">
      <alignment horizontal="center"/>
    </xf>
    <xf numFmtId="166" fontId="0" fillId="2" borderId="0" xfId="0" applyNumberFormat="1" applyFill="1"/>
    <xf numFmtId="0" fontId="0" fillId="3" borderId="0" xfId="0" applyFill="1" applyAlignment="1">
      <alignment horizontal="center"/>
    </xf>
    <xf numFmtId="166" fontId="0" fillId="3" borderId="0" xfId="0" applyNumberFormat="1" applyFill="1"/>
    <xf numFmtId="0" fontId="1" fillId="5" borderId="0" xfId="0" applyFont="1" applyFill="1"/>
    <xf numFmtId="14" fontId="0" fillId="5" borderId="0" xfId="0" applyNumberFormat="1" applyFill="1"/>
    <xf numFmtId="165" fontId="1" fillId="2" borderId="0" xfId="0" applyNumberFormat="1" applyFont="1" applyFill="1"/>
    <xf numFmtId="165" fontId="1" fillId="3" borderId="0" xfId="0" applyNumberFormat="1" applyFont="1" applyFill="1"/>
    <xf numFmtId="166" fontId="1" fillId="2" borderId="1" xfId="0" applyNumberFormat="1" applyFont="1" applyFill="1" applyBorder="1"/>
    <xf numFmtId="166" fontId="1" fillId="3" borderId="1" xfId="0" applyNumberFormat="1" applyFont="1" applyFill="1" applyBorder="1"/>
    <xf numFmtId="166" fontId="1" fillId="2" borderId="0" xfId="0" applyNumberFormat="1" applyFont="1" applyFill="1"/>
    <xf numFmtId="166" fontId="1" fillId="3" borderId="0" xfId="0" applyNumberFormat="1" applyFont="1" applyFill="1"/>
    <xf numFmtId="167" fontId="1" fillId="2" borderId="0" xfId="1" applyNumberFormat="1" applyFont="1" applyFill="1"/>
    <xf numFmtId="167" fontId="1" fillId="3" borderId="0" xfId="1" applyNumberFormat="1" applyFont="1" applyFill="1"/>
    <xf numFmtId="167" fontId="1" fillId="4" borderId="0" xfId="1" applyNumberFormat="1" applyFont="1" applyFill="1"/>
    <xf numFmtId="166" fontId="1" fillId="2" borderId="2" xfId="0" applyNumberFormat="1" applyFont="1" applyFill="1" applyBorder="1"/>
    <xf numFmtId="166" fontId="1" fillId="3" borderId="2" xfId="0" applyNumberFormat="1" applyFont="1" applyFill="1" applyBorder="1"/>
    <xf numFmtId="0" fontId="0" fillId="6" borderId="0" xfId="0" applyFill="1" applyAlignment="1">
      <alignment horizontal="center"/>
    </xf>
    <xf numFmtId="166" fontId="1" fillId="6" borderId="0" xfId="0" applyNumberFormat="1" applyFont="1" applyFill="1"/>
    <xf numFmtId="166" fontId="0" fillId="6" borderId="0" xfId="0" applyNumberFormat="1" applyFill="1"/>
    <xf numFmtId="166" fontId="4" fillId="2" borderId="0" xfId="0" applyNumberFormat="1" applyFont="1" applyFill="1"/>
    <xf numFmtId="166" fontId="4" fillId="3" borderId="0" xfId="0" applyNumberFormat="1" applyFont="1" applyFill="1"/>
    <xf numFmtId="166" fontId="4" fillId="6" borderId="0" xfId="0" applyNumberFormat="1" applyFont="1" applyFill="1"/>
    <xf numFmtId="166" fontId="1" fillId="6" borderId="2" xfId="0" applyNumberFormat="1" applyFont="1" applyFill="1" applyBorder="1"/>
    <xf numFmtId="166" fontId="1" fillId="6" borderId="1" xfId="0" applyNumberFormat="1" applyFont="1" applyFill="1" applyBorder="1"/>
    <xf numFmtId="165" fontId="1" fillId="6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4EDD3-CF98-46C8-8B98-4BF238558252}">
  <dimension ref="A1:F28"/>
  <sheetViews>
    <sheetView tabSelected="1" zoomScale="110" zoomScaleNormal="110" workbookViewId="0">
      <selection activeCell="F23" sqref="F23"/>
    </sheetView>
  </sheetViews>
  <sheetFormatPr defaultColWidth="16.26953125" defaultRowHeight="14.5" x14ac:dyDescent="0.35"/>
  <cols>
    <col min="1" max="1" width="32.453125" bestFit="1" customWidth="1"/>
    <col min="2" max="2" width="13.90625" bestFit="1" customWidth="1"/>
    <col min="3" max="3" width="10.36328125" bestFit="1" customWidth="1"/>
    <col min="4" max="4" width="10.7265625" bestFit="1" customWidth="1"/>
    <col min="5" max="5" width="11.36328125" customWidth="1"/>
  </cols>
  <sheetData>
    <row r="1" spans="1:4" ht="18.5" x14ac:dyDescent="0.45">
      <c r="A1" s="3" t="s">
        <v>0</v>
      </c>
      <c r="B1" s="10" t="s">
        <v>23</v>
      </c>
      <c r="C1" s="10"/>
      <c r="D1" s="11">
        <f ca="1">TODAY()</f>
        <v>44351</v>
      </c>
    </row>
    <row r="2" spans="1:4" ht="15.5" x14ac:dyDescent="0.35">
      <c r="A2" s="2" t="s">
        <v>3</v>
      </c>
      <c r="B2" s="1"/>
      <c r="C2" s="1"/>
      <c r="D2" s="1"/>
    </row>
    <row r="3" spans="1:4" x14ac:dyDescent="0.35">
      <c r="A3" s="1" t="s">
        <v>1</v>
      </c>
      <c r="B3" s="1"/>
      <c r="C3" s="1"/>
      <c r="D3" s="1"/>
    </row>
    <row r="6" spans="1:4" x14ac:dyDescent="0.35">
      <c r="A6" s="1" t="s">
        <v>18</v>
      </c>
      <c r="B6" s="18">
        <v>400000</v>
      </c>
      <c r="C6" s="19">
        <v>550000</v>
      </c>
      <c r="D6" s="20">
        <v>700000</v>
      </c>
    </row>
    <row r="8" spans="1:4" x14ac:dyDescent="0.35">
      <c r="B8" s="6" t="s">
        <v>19</v>
      </c>
      <c r="C8" s="8" t="s">
        <v>19</v>
      </c>
      <c r="D8" s="23" t="s">
        <v>19</v>
      </c>
    </row>
    <row r="9" spans="1:4" x14ac:dyDescent="0.35">
      <c r="A9" s="1" t="s">
        <v>2</v>
      </c>
      <c r="B9" s="16">
        <v>1000000</v>
      </c>
      <c r="C9" s="17">
        <f>C6*C26</f>
        <v>1375000</v>
      </c>
      <c r="D9" s="24">
        <f>D6*D26</f>
        <v>1609999.9999999998</v>
      </c>
    </row>
    <row r="10" spans="1:4" x14ac:dyDescent="0.35">
      <c r="A10" s="4" t="s">
        <v>7</v>
      </c>
      <c r="B10" s="7"/>
      <c r="C10" s="9"/>
      <c r="D10" s="25"/>
    </row>
    <row r="11" spans="1:4" x14ac:dyDescent="0.35">
      <c r="A11" t="s">
        <v>4</v>
      </c>
      <c r="B11" s="7">
        <v>32000</v>
      </c>
      <c r="C11" s="9">
        <f>B11/$B$6*$C$6</f>
        <v>44000</v>
      </c>
      <c r="D11" s="25">
        <f>B11/B$6*D$6*0.95</f>
        <v>53200</v>
      </c>
    </row>
    <row r="12" spans="1:4" x14ac:dyDescent="0.35">
      <c r="A12" t="s">
        <v>5</v>
      </c>
      <c r="B12" s="7">
        <v>160000</v>
      </c>
      <c r="C12" s="9">
        <f t="shared" ref="C12:C14" si="0">B12/$B$6*$C$6</f>
        <v>220000</v>
      </c>
      <c r="D12" s="25">
        <f t="shared" ref="D12:D14" si="1">B12/B$6*D$6*0.95</f>
        <v>266000</v>
      </c>
    </row>
    <row r="13" spans="1:4" x14ac:dyDescent="0.35">
      <c r="A13" t="s">
        <v>6</v>
      </c>
      <c r="B13" s="7">
        <v>160000</v>
      </c>
      <c r="C13" s="9">
        <f t="shared" si="0"/>
        <v>220000</v>
      </c>
      <c r="D13" s="25">
        <f t="shared" si="1"/>
        <v>266000</v>
      </c>
    </row>
    <row r="14" spans="1:4" x14ac:dyDescent="0.35">
      <c r="A14" t="s">
        <v>16</v>
      </c>
      <c r="B14" s="7">
        <v>120000</v>
      </c>
      <c r="C14" s="9">
        <f t="shared" si="0"/>
        <v>165000</v>
      </c>
      <c r="D14" s="25">
        <f t="shared" si="1"/>
        <v>199500</v>
      </c>
    </row>
    <row r="15" spans="1:4" x14ac:dyDescent="0.35">
      <c r="A15" s="4" t="s">
        <v>10</v>
      </c>
      <c r="B15" s="7"/>
      <c r="C15" s="9"/>
      <c r="D15" s="25"/>
    </row>
    <row r="16" spans="1:4" x14ac:dyDescent="0.35">
      <c r="A16" t="s">
        <v>8</v>
      </c>
      <c r="B16" s="7">
        <v>78000</v>
      </c>
      <c r="C16" s="9">
        <f>B16/$B$6*$C$6</f>
        <v>107250</v>
      </c>
      <c r="D16" s="25">
        <f>B16/B$6*D$6*0.98</f>
        <v>133770</v>
      </c>
    </row>
    <row r="17" spans="1:6" x14ac:dyDescent="0.35">
      <c r="A17" t="s">
        <v>9</v>
      </c>
      <c r="B17" s="7">
        <v>86000</v>
      </c>
      <c r="C17" s="9">
        <f>B17/$B$6*$C$6</f>
        <v>118250</v>
      </c>
      <c r="D17" s="25">
        <f>B17/B$6*D$6*0.98</f>
        <v>147490</v>
      </c>
    </row>
    <row r="18" spans="1:6" x14ac:dyDescent="0.35">
      <c r="A18" s="4" t="s">
        <v>11</v>
      </c>
      <c r="B18" s="26">
        <f>SUM(B11:B17)</f>
        <v>636000</v>
      </c>
      <c r="C18" s="27">
        <f t="shared" ref="C18:D18" si="2">SUM(C11:C17)</f>
        <v>874500</v>
      </c>
      <c r="D18" s="28">
        <f t="shared" si="2"/>
        <v>1065960</v>
      </c>
      <c r="F18" s="5"/>
    </row>
    <row r="19" spans="1:6" x14ac:dyDescent="0.35">
      <c r="A19" s="1" t="s">
        <v>13</v>
      </c>
      <c r="B19" s="21">
        <f>B9-B18</f>
        <v>364000</v>
      </c>
      <c r="C19" s="22">
        <f t="shared" ref="C19:D19" si="3">C9-C18</f>
        <v>500500</v>
      </c>
      <c r="D19" s="29">
        <f t="shared" si="3"/>
        <v>544039.99999999977</v>
      </c>
    </row>
    <row r="20" spans="1:6" x14ac:dyDescent="0.35">
      <c r="A20" s="4" t="s">
        <v>12</v>
      </c>
      <c r="B20" s="7"/>
      <c r="C20" s="9"/>
      <c r="D20" s="25"/>
    </row>
    <row r="21" spans="1:6" x14ac:dyDescent="0.35">
      <c r="A21" t="s">
        <v>14</v>
      </c>
      <c r="B21" s="7">
        <v>269000</v>
      </c>
      <c r="C21" s="9">
        <f>B21</f>
        <v>269000</v>
      </c>
      <c r="D21" s="25">
        <f>B21</f>
        <v>269000</v>
      </c>
    </row>
    <row r="22" spans="1:6" x14ac:dyDescent="0.35">
      <c r="A22" t="s">
        <v>15</v>
      </c>
      <c r="B22" s="7">
        <v>112000</v>
      </c>
      <c r="C22" s="9">
        <f>B22</f>
        <v>112000</v>
      </c>
      <c r="D22" s="25">
        <f>B22+35000</f>
        <v>147000</v>
      </c>
    </row>
    <row r="23" spans="1:6" x14ac:dyDescent="0.35">
      <c r="A23" s="4" t="s">
        <v>21</v>
      </c>
      <c r="B23" s="26">
        <f>SUM(B21:B22)</f>
        <v>381000</v>
      </c>
      <c r="C23" s="27">
        <f t="shared" ref="C23:D23" si="4">SUM(C21:C22)</f>
        <v>381000</v>
      </c>
      <c r="D23" s="28">
        <f t="shared" si="4"/>
        <v>416000</v>
      </c>
    </row>
    <row r="24" spans="1:6" ht="15" thickBot="1" x14ac:dyDescent="0.4">
      <c r="A24" s="1" t="s">
        <v>17</v>
      </c>
      <c r="B24" s="14">
        <f>B19-B23</f>
        <v>-17000</v>
      </c>
      <c r="C24" s="15">
        <f t="shared" ref="C24:D24" si="5">C19-C23</f>
        <v>119500</v>
      </c>
      <c r="D24" s="30">
        <f t="shared" si="5"/>
        <v>128039.99999999977</v>
      </c>
    </row>
    <row r="25" spans="1:6" ht="15" thickTop="1" x14ac:dyDescent="0.35">
      <c r="A25" s="1"/>
      <c r="B25" s="16"/>
      <c r="C25" s="17"/>
      <c r="D25" s="24"/>
    </row>
    <row r="26" spans="1:6" x14ac:dyDescent="0.35">
      <c r="A26" s="1" t="s">
        <v>20</v>
      </c>
      <c r="B26" s="12">
        <f>B9/B6</f>
        <v>2.5</v>
      </c>
      <c r="C26" s="13">
        <v>2.5</v>
      </c>
      <c r="D26" s="31">
        <v>2.2999999999999998</v>
      </c>
    </row>
    <row r="27" spans="1:6" x14ac:dyDescent="0.35">
      <c r="A27" s="1" t="s">
        <v>22</v>
      </c>
      <c r="B27" s="12">
        <f>+B19/B6</f>
        <v>0.91</v>
      </c>
      <c r="C27" s="13">
        <f>+C19/C6</f>
        <v>0.91</v>
      </c>
      <c r="D27" s="31">
        <f>+D19/D6</f>
        <v>0.77719999999999967</v>
      </c>
    </row>
    <row r="28" spans="1:6" x14ac:dyDescent="0.35">
      <c r="A28" s="1" t="s">
        <v>24</v>
      </c>
      <c r="B28" s="12">
        <f>+B24/B6</f>
        <v>-4.2500000000000003E-2</v>
      </c>
      <c r="C28" s="13">
        <f>+C24/C6</f>
        <v>0.21727272727272728</v>
      </c>
      <c r="D28" s="31">
        <f>+D24/D6</f>
        <v>0.18291428571428539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B57CC-48E7-4475-9E3D-D0676CE1E867}">
  <dimension ref="A1:F28"/>
  <sheetViews>
    <sheetView zoomScale="120" zoomScaleNormal="120" workbookViewId="0">
      <selection sqref="A1:XFD1048576"/>
    </sheetView>
  </sheetViews>
  <sheetFormatPr defaultColWidth="16.26953125" defaultRowHeight="14.5" x14ac:dyDescent="0.35"/>
  <cols>
    <col min="1" max="1" width="32.453125" bestFit="1" customWidth="1"/>
    <col min="2" max="2" width="13.90625" bestFit="1" customWidth="1"/>
    <col min="3" max="3" width="10.36328125" bestFit="1" customWidth="1"/>
    <col min="4" max="4" width="10.7265625" bestFit="1" customWidth="1"/>
    <col min="5" max="5" width="11.36328125" customWidth="1"/>
  </cols>
  <sheetData>
    <row r="1" spans="1:4" ht="18.5" x14ac:dyDescent="0.45">
      <c r="A1" s="3" t="s">
        <v>0</v>
      </c>
      <c r="B1" s="10" t="s">
        <v>23</v>
      </c>
      <c r="C1" s="10"/>
      <c r="D1" s="11">
        <f ca="1">TODAY()</f>
        <v>44351</v>
      </c>
    </row>
    <row r="2" spans="1:4" ht="15.5" x14ac:dyDescent="0.35">
      <c r="A2" s="2" t="s">
        <v>3</v>
      </c>
      <c r="B2" s="1"/>
      <c r="C2" s="1"/>
      <c r="D2" s="1"/>
    </row>
    <row r="3" spans="1:4" x14ac:dyDescent="0.35">
      <c r="A3" s="1" t="s">
        <v>1</v>
      </c>
      <c r="B3" s="1"/>
      <c r="C3" s="1"/>
      <c r="D3" s="1"/>
    </row>
    <row r="6" spans="1:4" x14ac:dyDescent="0.35">
      <c r="A6" s="1" t="s">
        <v>18</v>
      </c>
      <c r="B6" s="18">
        <v>400000</v>
      </c>
      <c r="C6" s="19">
        <v>550000</v>
      </c>
      <c r="D6" s="20">
        <v>728255.27534740046</v>
      </c>
    </row>
    <row r="8" spans="1:4" x14ac:dyDescent="0.35">
      <c r="B8" s="6" t="s">
        <v>19</v>
      </c>
      <c r="C8" s="8" t="s">
        <v>19</v>
      </c>
      <c r="D8" s="23" t="s">
        <v>19</v>
      </c>
    </row>
    <row r="9" spans="1:4" x14ac:dyDescent="0.35">
      <c r="A9" s="1" t="s">
        <v>2</v>
      </c>
      <c r="B9" s="16">
        <v>1000000</v>
      </c>
      <c r="C9" s="17">
        <f>C6*C26</f>
        <v>1375000</v>
      </c>
      <c r="D9" s="24">
        <f>D6*D26</f>
        <v>1674987.1332990208</v>
      </c>
    </row>
    <row r="10" spans="1:4" x14ac:dyDescent="0.35">
      <c r="A10" s="4" t="s">
        <v>7</v>
      </c>
      <c r="B10" s="7"/>
      <c r="C10" s="9"/>
      <c r="D10" s="25"/>
    </row>
    <row r="11" spans="1:4" x14ac:dyDescent="0.35">
      <c r="A11" t="s">
        <v>4</v>
      </c>
      <c r="B11" s="7">
        <v>32000</v>
      </c>
      <c r="C11" s="9">
        <f>B11/$B$6*$C$6</f>
        <v>44000</v>
      </c>
      <c r="D11" s="25">
        <f>B11/B$6*D$6*0.95</f>
        <v>55347.400926402435</v>
      </c>
    </row>
    <row r="12" spans="1:4" x14ac:dyDescent="0.35">
      <c r="A12" t="s">
        <v>5</v>
      </c>
      <c r="B12" s="7">
        <v>160000</v>
      </c>
      <c r="C12" s="9">
        <f t="shared" ref="C12:C14" si="0">B12/$B$6*$C$6</f>
        <v>220000</v>
      </c>
      <c r="D12" s="25">
        <f t="shared" ref="D12:D14" si="1">B12/B$6*D$6*0.95</f>
        <v>276737.00463201216</v>
      </c>
    </row>
    <row r="13" spans="1:4" x14ac:dyDescent="0.35">
      <c r="A13" t="s">
        <v>6</v>
      </c>
      <c r="B13" s="7">
        <v>160000</v>
      </c>
      <c r="C13" s="9">
        <f t="shared" si="0"/>
        <v>220000</v>
      </c>
      <c r="D13" s="25">
        <f t="shared" si="1"/>
        <v>276737.00463201216</v>
      </c>
    </row>
    <row r="14" spans="1:4" x14ac:dyDescent="0.35">
      <c r="A14" t="s">
        <v>16</v>
      </c>
      <c r="B14" s="7">
        <v>120000</v>
      </c>
      <c r="C14" s="9">
        <f t="shared" si="0"/>
        <v>165000</v>
      </c>
      <c r="D14" s="25">
        <f t="shared" si="1"/>
        <v>207552.75347400911</v>
      </c>
    </row>
    <row r="15" spans="1:4" x14ac:dyDescent="0.35">
      <c r="A15" s="4" t="s">
        <v>10</v>
      </c>
      <c r="B15" s="7"/>
      <c r="C15" s="9"/>
      <c r="D15" s="25"/>
    </row>
    <row r="16" spans="1:4" x14ac:dyDescent="0.35">
      <c r="A16" t="s">
        <v>8</v>
      </c>
      <c r="B16" s="7">
        <v>78000</v>
      </c>
      <c r="C16" s="9">
        <f>B16/$B$6*$C$6</f>
        <v>107250</v>
      </c>
      <c r="D16" s="25">
        <f>B16/B$6*D$6*0.98</f>
        <v>139169.58311888823</v>
      </c>
    </row>
    <row r="17" spans="1:6" x14ac:dyDescent="0.35">
      <c r="A17" t="s">
        <v>9</v>
      </c>
      <c r="B17" s="7">
        <v>86000</v>
      </c>
      <c r="C17" s="9">
        <f>B17/$B$6*$C$6</f>
        <v>118250</v>
      </c>
      <c r="D17" s="25">
        <f>B17/B$6*D$6*0.98</f>
        <v>153443.38651569726</v>
      </c>
    </row>
    <row r="18" spans="1:6" x14ac:dyDescent="0.35">
      <c r="A18" s="4" t="s">
        <v>11</v>
      </c>
      <c r="B18" s="26">
        <f>SUM(B11:B17)</f>
        <v>636000</v>
      </c>
      <c r="C18" s="27">
        <f t="shared" ref="C18:D18" si="2">SUM(C11:C17)</f>
        <v>874500</v>
      </c>
      <c r="D18" s="28">
        <f t="shared" si="2"/>
        <v>1108987.1332990213</v>
      </c>
      <c r="F18" s="5"/>
    </row>
    <row r="19" spans="1:6" x14ac:dyDescent="0.35">
      <c r="A19" s="1" t="s">
        <v>13</v>
      </c>
      <c r="B19" s="21">
        <f>B9-B18</f>
        <v>364000</v>
      </c>
      <c r="C19" s="22">
        <f t="shared" ref="C19:D19" si="3">C9-C18</f>
        <v>500500</v>
      </c>
      <c r="D19" s="29">
        <f t="shared" si="3"/>
        <v>565999.99999999953</v>
      </c>
    </row>
    <row r="20" spans="1:6" x14ac:dyDescent="0.35">
      <c r="A20" s="4" t="s">
        <v>12</v>
      </c>
      <c r="B20" s="7"/>
      <c r="C20" s="9"/>
      <c r="D20" s="25"/>
    </row>
    <row r="21" spans="1:6" x14ac:dyDescent="0.35">
      <c r="A21" t="s">
        <v>14</v>
      </c>
      <c r="B21" s="7">
        <v>269000</v>
      </c>
      <c r="C21" s="9">
        <f>B21</f>
        <v>269000</v>
      </c>
      <c r="D21" s="25">
        <f>B21</f>
        <v>269000</v>
      </c>
    </row>
    <row r="22" spans="1:6" x14ac:dyDescent="0.35">
      <c r="A22" t="s">
        <v>15</v>
      </c>
      <c r="B22" s="7">
        <v>112000</v>
      </c>
      <c r="C22" s="9">
        <f>B22</f>
        <v>112000</v>
      </c>
      <c r="D22" s="25">
        <f>B22+35000</f>
        <v>147000</v>
      </c>
    </row>
    <row r="23" spans="1:6" x14ac:dyDescent="0.35">
      <c r="A23" s="4" t="s">
        <v>21</v>
      </c>
      <c r="B23" s="26">
        <f>SUM(B21:B22)</f>
        <v>381000</v>
      </c>
      <c r="C23" s="27">
        <f t="shared" ref="C23:D23" si="4">SUM(C21:C22)</f>
        <v>381000</v>
      </c>
      <c r="D23" s="28">
        <f t="shared" si="4"/>
        <v>416000</v>
      </c>
    </row>
    <row r="24" spans="1:6" ht="15" thickBot="1" x14ac:dyDescent="0.4">
      <c r="A24" s="1" t="s">
        <v>17</v>
      </c>
      <c r="B24" s="14">
        <f>B19-B23</f>
        <v>-17000</v>
      </c>
      <c r="C24" s="15">
        <f t="shared" ref="C24:D24" si="5">C19-C23</f>
        <v>119500</v>
      </c>
      <c r="D24" s="30">
        <f t="shared" si="5"/>
        <v>149999.99999999953</v>
      </c>
    </row>
    <row r="25" spans="1:6" ht="15" thickTop="1" x14ac:dyDescent="0.35">
      <c r="A25" s="1"/>
      <c r="B25" s="16"/>
      <c r="C25" s="17"/>
      <c r="D25" s="24"/>
    </row>
    <row r="26" spans="1:6" x14ac:dyDescent="0.35">
      <c r="A26" s="1" t="s">
        <v>20</v>
      </c>
      <c r="B26" s="12">
        <f>B9/B6</f>
        <v>2.5</v>
      </c>
      <c r="C26" s="13">
        <v>2.5</v>
      </c>
      <c r="D26" s="31">
        <v>2.2999999999999998</v>
      </c>
    </row>
    <row r="27" spans="1:6" x14ac:dyDescent="0.35">
      <c r="A27" s="1" t="s">
        <v>22</v>
      </c>
      <c r="B27" s="12">
        <f>+B19/B6</f>
        <v>0.91</v>
      </c>
      <c r="C27" s="13">
        <f>+C19/C6</f>
        <v>0.91</v>
      </c>
      <c r="D27" s="31">
        <f>+D19/D6</f>
        <v>0.77719999999999989</v>
      </c>
    </row>
    <row r="28" spans="1:6" x14ac:dyDescent="0.35">
      <c r="A28" s="1" t="s">
        <v>24</v>
      </c>
      <c r="B28" s="12">
        <f>+B24/B6</f>
        <v>-4.2500000000000003E-2</v>
      </c>
      <c r="C28" s="13">
        <f>+C24/C6</f>
        <v>0.21727272727272728</v>
      </c>
      <c r="D28" s="31">
        <f>+D24/D6</f>
        <v>0.20597173144876274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Woofily Good Treats</vt:lpstr>
      <vt:lpstr>Goal seek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Sheriden Amos</dc:creator>
  <cp:lastModifiedBy>Sheriden Amos</cp:lastModifiedBy>
  <dcterms:created xsi:type="dcterms:W3CDTF">2021-06-03T13:58:09Z</dcterms:created>
  <dcterms:modified xsi:type="dcterms:W3CDTF">2021-06-04T13:49:46Z</dcterms:modified>
</cp:coreProperties>
</file>