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ADE72E15-07B3-4F15-9D89-EF9141B130DA}" xr6:coauthVersionLast="47" xr6:coauthVersionMax="47" xr10:uidLastSave="{00000000-0000-0000-0000-000000000000}"/>
  <bookViews>
    <workbookView xWindow="28680" yWindow="-120" windowWidth="29040" windowHeight="15840" activeTab="3" xr2:uid="{81D37E93-5644-4A98-AC7E-2DA4EC981626}"/>
  </bookViews>
  <sheets>
    <sheet name="2.2 Usage  " sheetId="1" r:id="rId1"/>
    <sheet name="Inventory by size chart " sheetId="5" r:id="rId2"/>
    <sheet name="2.10 Inventory Analysis" sheetId="2" r:id="rId3"/>
    <sheet name="NRV Cost Analysis" sheetId="3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  <c r="D26" i="1"/>
  <c r="E26" i="1"/>
  <c r="C26" i="1"/>
  <c r="E24" i="1"/>
  <c r="D24" i="1"/>
  <c r="C24" i="1"/>
  <c r="G52" i="3"/>
  <c r="G51" i="3"/>
  <c r="G35" i="3"/>
  <c r="G34" i="3"/>
  <c r="G54" i="3" s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D21" i="1"/>
  <c r="E21" i="1"/>
  <c r="C21" i="1"/>
  <c r="D18" i="1"/>
  <c r="E18" i="1"/>
  <c r="C18" i="1"/>
  <c r="G53" i="3" l="1"/>
  <c r="A18" i="1"/>
</calcChain>
</file>

<file path=xl/sharedStrings.xml><?xml version="1.0" encoding="utf-8"?>
<sst xmlns="http://schemas.openxmlformats.org/spreadsheetml/2006/main" count="414" uniqueCount="56">
  <si>
    <t>Date</t>
  </si>
  <si>
    <t>Bamboo</t>
  </si>
  <si>
    <t>Wax</t>
  </si>
  <si>
    <t>Glue</t>
  </si>
  <si>
    <t>Kilograms</t>
  </si>
  <si>
    <t>Litres</t>
  </si>
  <si>
    <t>Average daily usage</t>
  </si>
  <si>
    <t>Inventory buffer</t>
  </si>
  <si>
    <t>Re-order level</t>
  </si>
  <si>
    <t>Maximum order quantity</t>
  </si>
  <si>
    <t>Average lead time, days</t>
  </si>
  <si>
    <t>Total</t>
  </si>
  <si>
    <t xml:space="preserve">Days </t>
  </si>
  <si>
    <t>Minimum order quantity</t>
  </si>
  <si>
    <t>Inventory count</t>
  </si>
  <si>
    <t>Range</t>
  </si>
  <si>
    <t>Colour and cushions</t>
  </si>
  <si>
    <t>Size</t>
  </si>
  <si>
    <t>Total number</t>
  </si>
  <si>
    <t>Cost</t>
  </si>
  <si>
    <t>Net Realisable Value</t>
  </si>
  <si>
    <t>Valuation method</t>
  </si>
  <si>
    <t>IAS 2 value of item</t>
  </si>
  <si>
    <t>Total inventory value</t>
  </si>
  <si>
    <t xml:space="preserve">Dreamy </t>
  </si>
  <si>
    <t>Midnight</t>
  </si>
  <si>
    <t>Single</t>
  </si>
  <si>
    <t>NRV</t>
  </si>
  <si>
    <t>Double</t>
  </si>
  <si>
    <t>King size</t>
  </si>
  <si>
    <t>Queen size</t>
  </si>
  <si>
    <t>Super king size</t>
  </si>
  <si>
    <t>Cosy</t>
  </si>
  <si>
    <t>Oatmeal</t>
  </si>
  <si>
    <t>Dreamy City</t>
  </si>
  <si>
    <t>Grey</t>
  </si>
  <si>
    <t>Sleepy</t>
  </si>
  <si>
    <t>Cosy City</t>
  </si>
  <si>
    <t>Sleepy City</t>
  </si>
  <si>
    <t xml:space="preserve">Nest </t>
  </si>
  <si>
    <t>Nest</t>
  </si>
  <si>
    <t>Cosset</t>
  </si>
  <si>
    <t>Nest City</t>
  </si>
  <si>
    <t xml:space="preserve"> </t>
  </si>
  <si>
    <t>Cost Min</t>
  </si>
  <si>
    <t>Cost Max</t>
  </si>
  <si>
    <t>NRV Min</t>
  </si>
  <si>
    <t>NRV Max</t>
  </si>
  <si>
    <t>Grand Min</t>
  </si>
  <si>
    <t>Grand Max</t>
  </si>
  <si>
    <t>(Multiple Items)</t>
  </si>
  <si>
    <t>Row Labels</t>
  </si>
  <si>
    <t>Sum of Total number</t>
  </si>
  <si>
    <t>Grand Total</t>
  </si>
  <si>
    <t>Maximum inventory</t>
  </si>
  <si>
    <t>Year ended 31 March 20-6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</si>
</sst>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164" fontId="0" fillId="0" borderId="0" xfId="1" applyNumberFormat="1" applyFont="1" applyProtection="1"/>
    <xf numFmtId="164" fontId="0" fillId="0" borderId="1" xfId="1" applyNumberFormat="1" applyFont="1" applyBorder="1" applyProtection="1"/>
    <xf numFmtId="0" fontId="0" fillId="0" borderId="0" xfId="0" applyProtection="1"/>
    <xf numFmtId="164" fontId="0" fillId="2" borderId="0" xfId="1" applyNumberFormat="1" applyFont="1" applyFill="1" applyProtection="1"/>
    <xf numFmtId="164" fontId="0" fillId="3" borderId="0" xfId="1" applyNumberFormat="1" applyFont="1" applyFill="1" applyProtection="1"/>
    <xf numFmtId="164" fontId="0" fillId="4" borderId="0" xfId="0" applyNumberFormat="1" applyFill="1" applyProtection="1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5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2">
    <cellStyle name="Comma" xfId="1" builtinId="3"/>
    <cellStyle name="Normal" xfId="0" builtinId="0"/>
  </cellStyles>
  <dxfs count="8"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[MATST Chapter 2 Activities answers amended.xlsx]Inventory by size chart 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Inventory held by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'Inventory by size chart 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521-48C9-AC9F-51B74F91C7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'Inventory by size chart '!$A$4:$A$9</c:f>
              <c:strCache>
                <c:ptCount val="5"/>
                <c:pt idx="0">
                  <c:v>Double</c:v>
                </c:pt>
                <c:pt idx="1">
                  <c:v>King size</c:v>
                </c:pt>
                <c:pt idx="2">
                  <c:v>Queen size</c:v>
                </c:pt>
                <c:pt idx="3">
                  <c:v>Single</c:v>
                </c:pt>
                <c:pt idx="4">
                  <c:v>Super king size</c:v>
                </c:pt>
              </c:strCache>
            </c:strRef>
          </c:cat>
          <c:val>
            <c:numRef>
              <c:f>'Inventory by size chart '!$B$4:$B$9</c:f>
              <c:numCache>
                <c:formatCode>General</c:formatCode>
                <c:ptCount val="5"/>
                <c:pt idx="0">
                  <c:v>140</c:v>
                </c:pt>
                <c:pt idx="1">
                  <c:v>102</c:v>
                </c:pt>
                <c:pt idx="2">
                  <c:v>78</c:v>
                </c:pt>
                <c:pt idx="3">
                  <c:v>135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1-48C9-AC9F-51B74F91C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71221120"/>
        <c:axId val="1359169456"/>
      </c:barChart>
      <c:catAx>
        <c:axId val="157122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169456"/>
        <c:crosses val="autoZero"/>
        <c:auto val="1"/>
        <c:lblAlgn val="ctr"/>
        <c:lblOffset val="100"/>
        <c:noMultiLvlLbl val="0"/>
      </c:catAx>
      <c:valAx>
        <c:axId val="13591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2211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1</xdr:row>
      <xdr:rowOff>120650</xdr:rowOff>
    </xdr:from>
    <xdr:to>
      <xdr:col>13</xdr:col>
      <xdr:colOff>31750</xdr:colOff>
      <xdr:row>22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05C2C3-3CB4-4F3C-86E0-47846AD02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den Amos" refreshedDate="44316.743681712964" createdVersion="7" refreshedVersion="7" minRefreshableVersion="3" recordCount="45" xr:uid="{1883EE07-5328-46FB-AF24-AE96B4562F7B}">
  <cacheSource type="worksheet">
    <worksheetSource ref="A3:I48" sheet="2.10 Inventory Analysis"/>
  </cacheSource>
  <cacheFields count="9">
    <cacheField name="Range" numFmtId="0">
      <sharedItems/>
    </cacheField>
    <cacheField name="Colour and cushions" numFmtId="0">
      <sharedItems count="3">
        <s v="Midnight"/>
        <s v="Oatmeal"/>
        <s v="Grey"/>
      </sharedItems>
    </cacheField>
    <cacheField name="Size" numFmtId="0">
      <sharedItems count="5">
        <s v="Single"/>
        <s v="Double"/>
        <s v="King size"/>
        <s v="Queen size"/>
        <s v="Super king size"/>
      </sharedItems>
    </cacheField>
    <cacheField name="Total number" numFmtId="0">
      <sharedItems containsSemiMixedTypes="0" containsString="0" containsNumber="1" containsInteger="1" minValue="2" maxValue="59"/>
    </cacheField>
    <cacheField name="Cost" numFmtId="165">
      <sharedItems containsSemiMixedTypes="0" containsString="0" containsNumber="1" minValue="209" maxValue="695.5"/>
    </cacheField>
    <cacheField name="Net Realisable Value" numFmtId="165">
      <sharedItems containsSemiMixedTypes="0" containsString="0" containsNumber="1" containsInteger="1" minValue="199" maxValue="799"/>
    </cacheField>
    <cacheField name="Valuation method" numFmtId="165">
      <sharedItems/>
    </cacheField>
    <cacheField name="IAS 2 value of item" numFmtId="165">
      <sharedItems containsSemiMixedTypes="0" containsString="0" containsNumber="1" minValue="199" maxValue="695.5"/>
    </cacheField>
    <cacheField name="Total inventory value" numFmtId="165">
      <sharedItems containsSemiMixedTypes="0" containsString="0" containsNumber="1" minValue="418" maxValue="23924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s v="Dreamy "/>
    <x v="0"/>
    <x v="0"/>
    <n v="32"/>
    <n v="246.5"/>
    <n v="199"/>
    <s v="NRV"/>
    <n v="199"/>
    <n v="6368"/>
  </r>
  <r>
    <s v="Dreamy "/>
    <x v="0"/>
    <x v="1"/>
    <n v="29"/>
    <n v="455.5"/>
    <n v="399"/>
    <s v="NRV"/>
    <n v="399"/>
    <n v="11571"/>
  </r>
  <r>
    <s v="Dreamy "/>
    <x v="0"/>
    <x v="2"/>
    <n v="10"/>
    <n v="575.6"/>
    <n v="549"/>
    <s v="NRV"/>
    <n v="549"/>
    <n v="5490"/>
  </r>
  <r>
    <s v="Dreamy "/>
    <x v="0"/>
    <x v="3"/>
    <n v="17"/>
    <n v="465.5"/>
    <n v="429"/>
    <s v="NRV"/>
    <n v="429"/>
    <n v="7293"/>
  </r>
  <r>
    <s v="Dreamy "/>
    <x v="0"/>
    <x v="4"/>
    <n v="10"/>
    <n v="685.5"/>
    <n v="599"/>
    <s v="NRV"/>
    <n v="599"/>
    <n v="5990"/>
  </r>
  <r>
    <s v="Cosy"/>
    <x v="1"/>
    <x v="0"/>
    <n v="13"/>
    <n v="266.5"/>
    <n v="299"/>
    <s v="Cost"/>
    <n v="266.5"/>
    <n v="3464.5"/>
  </r>
  <r>
    <s v="Cosy"/>
    <x v="1"/>
    <x v="1"/>
    <n v="25"/>
    <n v="475.5"/>
    <n v="499"/>
    <s v="Cost"/>
    <n v="475.5"/>
    <n v="11887.5"/>
  </r>
  <r>
    <s v="Cosy"/>
    <x v="1"/>
    <x v="2"/>
    <n v="12"/>
    <n v="595.6"/>
    <n v="629"/>
    <s v="Cost"/>
    <n v="595.6"/>
    <n v="7147.2000000000007"/>
  </r>
  <r>
    <s v="Cosy"/>
    <x v="1"/>
    <x v="3"/>
    <n v="12"/>
    <n v="485.5"/>
    <n v="539"/>
    <s v="Cost"/>
    <n v="485.5"/>
    <n v="5826"/>
  </r>
  <r>
    <s v="Cosy"/>
    <x v="1"/>
    <x v="4"/>
    <n v="25"/>
    <n v="695.5"/>
    <n v="749"/>
    <s v="Cost"/>
    <n v="695.5"/>
    <n v="17387.5"/>
  </r>
  <r>
    <s v="Dreamy City"/>
    <x v="2"/>
    <x v="0"/>
    <n v="55"/>
    <n v="226.5"/>
    <n v="279"/>
    <s v="Cost"/>
    <n v="226.5"/>
    <n v="12457.5"/>
  </r>
  <r>
    <s v="Dreamy City"/>
    <x v="2"/>
    <x v="1"/>
    <n v="59"/>
    <n v="405.5"/>
    <n v="469"/>
    <s v="Cost"/>
    <n v="405.5"/>
    <n v="23924.5"/>
  </r>
  <r>
    <s v="Dreamy City"/>
    <x v="2"/>
    <x v="2"/>
    <n v="36"/>
    <n v="545.6"/>
    <n v="599"/>
    <s v="Cost"/>
    <n v="545.6"/>
    <n v="19641.600000000002"/>
  </r>
  <r>
    <s v="Dreamy City"/>
    <x v="2"/>
    <x v="3"/>
    <n v="29"/>
    <n v="445.5"/>
    <n v="499"/>
    <s v="Cost"/>
    <n v="445.5"/>
    <n v="12919.5"/>
  </r>
  <r>
    <s v="Dreamy City"/>
    <x v="2"/>
    <x v="4"/>
    <n v="21"/>
    <n v="665.5"/>
    <n v="739"/>
    <s v="Cost"/>
    <n v="665.5"/>
    <n v="13975.5"/>
  </r>
  <r>
    <s v="Sleepy"/>
    <x v="0"/>
    <x v="0"/>
    <n v="13"/>
    <n v="209"/>
    <n v="199"/>
    <s v="NRV"/>
    <n v="199"/>
    <n v="2587"/>
  </r>
  <r>
    <s v="Sleepy"/>
    <x v="0"/>
    <x v="1"/>
    <n v="20"/>
    <n v="405.5"/>
    <n v="289"/>
    <s v="NRV"/>
    <n v="289"/>
    <n v="5780"/>
  </r>
  <r>
    <s v="Sleepy"/>
    <x v="0"/>
    <x v="2"/>
    <n v="19"/>
    <n v="525.6"/>
    <n v="489"/>
    <s v="NRV"/>
    <n v="489"/>
    <n v="9291"/>
  </r>
  <r>
    <s v="Sleepy"/>
    <x v="0"/>
    <x v="3"/>
    <n v="15"/>
    <n v="425.5"/>
    <n v="399"/>
    <s v="NRV"/>
    <n v="399"/>
    <n v="5985"/>
  </r>
  <r>
    <s v="Sleepy"/>
    <x v="0"/>
    <x v="4"/>
    <n v="31"/>
    <n v="605.5"/>
    <n v="589"/>
    <s v="NRV"/>
    <n v="589"/>
    <n v="18259"/>
  </r>
  <r>
    <s v="Cosy City"/>
    <x v="2"/>
    <x v="0"/>
    <n v="23"/>
    <n v="266.5"/>
    <n v="299"/>
    <s v="Cost"/>
    <n v="266.5"/>
    <n v="6129.5"/>
  </r>
  <r>
    <s v="Cosy City"/>
    <x v="2"/>
    <x v="1"/>
    <n v="6"/>
    <n v="475.5"/>
    <n v="499"/>
    <s v="Cost"/>
    <n v="475.5"/>
    <n v="2853"/>
  </r>
  <r>
    <s v="Cosy City"/>
    <x v="2"/>
    <x v="2"/>
    <n v="17"/>
    <n v="595.6"/>
    <n v="629"/>
    <s v="Cost"/>
    <n v="595.6"/>
    <n v="10125.200000000001"/>
  </r>
  <r>
    <s v="Cosy City"/>
    <x v="2"/>
    <x v="3"/>
    <n v="6"/>
    <n v="485.5"/>
    <n v="539"/>
    <s v="Cost"/>
    <n v="485.5"/>
    <n v="2913"/>
  </r>
  <r>
    <s v="Cosy City"/>
    <x v="2"/>
    <x v="4"/>
    <n v="14"/>
    <n v="695.5"/>
    <n v="749"/>
    <s v="Cost"/>
    <n v="695.5"/>
    <n v="9737"/>
  </r>
  <r>
    <s v="Sleepy City"/>
    <x v="2"/>
    <x v="0"/>
    <n v="2"/>
    <n v="209"/>
    <n v="259"/>
    <s v="Cost"/>
    <n v="209"/>
    <n v="418"/>
  </r>
  <r>
    <s v="Sleepy City"/>
    <x v="2"/>
    <x v="1"/>
    <n v="5"/>
    <n v="405.5"/>
    <n v="459"/>
    <s v="Cost"/>
    <n v="405.5"/>
    <n v="2027.5"/>
  </r>
  <r>
    <s v="Sleepy City"/>
    <x v="2"/>
    <x v="2"/>
    <n v="4"/>
    <n v="525.6"/>
    <n v="575"/>
    <s v="Cost"/>
    <n v="525.6"/>
    <n v="2102.4"/>
  </r>
  <r>
    <s v="Sleepy City"/>
    <x v="2"/>
    <x v="3"/>
    <n v="9"/>
    <n v="425.5"/>
    <n v="499"/>
    <s v="Cost"/>
    <n v="425.5"/>
    <n v="3829.5"/>
  </r>
  <r>
    <s v="Sleepy City"/>
    <x v="2"/>
    <x v="4"/>
    <n v="6"/>
    <n v="605.5"/>
    <n v="669"/>
    <s v="Cost"/>
    <n v="605.5"/>
    <n v="3633"/>
  </r>
  <r>
    <s v="Nest "/>
    <x v="0"/>
    <x v="0"/>
    <n v="13"/>
    <n v="224"/>
    <n v="199"/>
    <s v="NRV"/>
    <n v="199"/>
    <n v="2587"/>
  </r>
  <r>
    <s v="Nest"/>
    <x v="0"/>
    <x v="1"/>
    <n v="38"/>
    <n v="420.5"/>
    <n v="389"/>
    <s v="NRV"/>
    <n v="389"/>
    <n v="14782"/>
  </r>
  <r>
    <s v="Nest"/>
    <x v="0"/>
    <x v="2"/>
    <n v="24"/>
    <n v="540.6"/>
    <n v="529"/>
    <s v="NRV"/>
    <n v="529"/>
    <n v="12696"/>
  </r>
  <r>
    <s v="Nest"/>
    <x v="0"/>
    <x v="3"/>
    <n v="6"/>
    <n v="440.5"/>
    <n v="420"/>
    <s v="NRV"/>
    <n v="420"/>
    <n v="2520"/>
  </r>
  <r>
    <s v="Nest"/>
    <x v="0"/>
    <x v="4"/>
    <n v="13"/>
    <n v="620.5"/>
    <n v="579"/>
    <s v="NRV"/>
    <n v="579"/>
    <n v="7527"/>
  </r>
  <r>
    <s v="Cosset"/>
    <x v="1"/>
    <x v="0"/>
    <n v="26"/>
    <n v="275"/>
    <n v="339"/>
    <s v="Cost"/>
    <n v="275"/>
    <n v="7150"/>
  </r>
  <r>
    <s v="Cosset"/>
    <x v="1"/>
    <x v="1"/>
    <n v="15"/>
    <n v="465"/>
    <n v="529"/>
    <s v="Cost"/>
    <n v="465"/>
    <n v="6975"/>
  </r>
  <r>
    <s v="Cosset"/>
    <x v="1"/>
    <x v="2"/>
    <n v="21"/>
    <n v="630"/>
    <n v="699"/>
    <s v="Cost"/>
    <n v="630"/>
    <n v="13230"/>
  </r>
  <r>
    <s v="Cosset"/>
    <x v="1"/>
    <x v="3"/>
    <n v="10"/>
    <n v="575"/>
    <n v="659"/>
    <s v="Cost"/>
    <n v="575"/>
    <n v="5750"/>
  </r>
  <r>
    <s v="Cosset"/>
    <x v="1"/>
    <x v="4"/>
    <n v="9"/>
    <n v="695"/>
    <n v="799"/>
    <s v="Cost"/>
    <n v="695"/>
    <n v="6255"/>
  </r>
  <r>
    <s v="Nest City"/>
    <x v="2"/>
    <x v="0"/>
    <n v="16"/>
    <n v="219"/>
    <n v="259"/>
    <s v="Cost"/>
    <n v="219"/>
    <n v="3504"/>
  </r>
  <r>
    <s v="Nest City"/>
    <x v="2"/>
    <x v="1"/>
    <n v="30"/>
    <n v="415.5"/>
    <n v="489"/>
    <s v="Cost"/>
    <n v="415.5"/>
    <n v="12465"/>
  </r>
  <r>
    <s v="Nest City"/>
    <x v="2"/>
    <x v="2"/>
    <n v="12"/>
    <n v="535.6"/>
    <n v="569"/>
    <s v="Cost"/>
    <n v="535.6"/>
    <n v="6427.2000000000007"/>
  </r>
  <r>
    <s v="Nest City"/>
    <x v="2"/>
    <x v="3"/>
    <n v="12"/>
    <n v="435.5"/>
    <n v="529"/>
    <s v="Cost"/>
    <n v="435.5"/>
    <n v="5226"/>
  </r>
  <r>
    <s v="Nest City"/>
    <x v="2"/>
    <x v="4"/>
    <n v="14"/>
    <n v="615.5"/>
    <n v="699"/>
    <s v="Cost"/>
    <n v="615.5"/>
    <n v="86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A73735-11FF-4C7A-9527-7B6F7AF14056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3:B9" firstHeaderRow="1" firstDataRow="1" firstDataCol="1" rowPageCount="1" colPageCount="1"/>
  <pivotFields count="9">
    <pivotField showAll="0"/>
    <pivotField axis="axisPage" multipleItemSelectionAllowed="1" showAll="0">
      <items count="4">
        <item x="2"/>
        <item h="1" x="0"/>
        <item x="1"/>
        <item t="default"/>
      </items>
    </pivotField>
    <pivotField axis="axisRow" showAll="0">
      <items count="6">
        <item x="1"/>
        <item x="2"/>
        <item x="3"/>
        <item x="0"/>
        <item x="4"/>
        <item t="default"/>
      </items>
    </pivotField>
    <pivotField dataField="1" showAll="0"/>
    <pivotField numFmtId="165" showAll="0"/>
    <pivotField numFmtId="165" showAll="0"/>
    <pivotField showAll="0"/>
    <pivotField numFmtId="165" showAll="0"/>
    <pivotField numFmtId="165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1" hier="-1"/>
  </pageFields>
  <dataFields count="1">
    <dataField name="Sum of Total number" fld="3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664-277E-44AE-BA8E-FCA280CC47A1}">
  <dimension ref="A1:F26"/>
  <sheetViews>
    <sheetView zoomScale="120" zoomScaleNormal="120" workbookViewId="0">
      <selection activeCell="M9" sqref="M9"/>
    </sheetView>
  </sheetViews>
  <sheetFormatPr defaultRowHeight="14.5" x14ac:dyDescent="0.35"/>
  <cols>
    <col min="1" max="1" width="9" style="2" customWidth="1"/>
    <col min="2" max="2" width="15" style="2" customWidth="1"/>
    <col min="3" max="4" width="9.90625" style="2" bestFit="1" customWidth="1"/>
    <col min="5" max="5" width="9.81640625" style="2" customWidth="1"/>
    <col min="6" max="16384" width="8.7265625" style="2"/>
  </cols>
  <sheetData>
    <row r="1" spans="1:5" x14ac:dyDescent="0.35">
      <c r="A1" s="1" t="s">
        <v>0</v>
      </c>
      <c r="B1" s="1"/>
      <c r="C1" s="1" t="s">
        <v>1</v>
      </c>
      <c r="D1" s="1" t="s">
        <v>3</v>
      </c>
      <c r="E1" s="1" t="s">
        <v>2</v>
      </c>
    </row>
    <row r="2" spans="1:5" x14ac:dyDescent="0.35">
      <c r="A2" s="1"/>
      <c r="B2" s="1"/>
      <c r="C2" s="1" t="s">
        <v>4</v>
      </c>
      <c r="D2" s="1" t="s">
        <v>5</v>
      </c>
      <c r="E2" s="1" t="s">
        <v>5</v>
      </c>
    </row>
    <row r="3" spans="1:5" x14ac:dyDescent="0.35">
      <c r="A3" s="3">
        <v>44293</v>
      </c>
      <c r="C3" s="4"/>
      <c r="D3" s="4">
        <v>70</v>
      </c>
      <c r="E3" s="4">
        <v>30</v>
      </c>
    </row>
    <row r="4" spans="1:5" x14ac:dyDescent="0.35">
      <c r="A4" s="3">
        <v>44294</v>
      </c>
      <c r="C4" s="4">
        <v>2300</v>
      </c>
      <c r="D4" s="4"/>
      <c r="E4" s="4">
        <v>20</v>
      </c>
    </row>
    <row r="5" spans="1:5" x14ac:dyDescent="0.35">
      <c r="A5" s="3">
        <v>44296</v>
      </c>
      <c r="C5" s="4"/>
      <c r="D5" s="4">
        <v>30</v>
      </c>
      <c r="E5" s="4">
        <v>30</v>
      </c>
    </row>
    <row r="6" spans="1:5" x14ac:dyDescent="0.35">
      <c r="A6" s="3">
        <v>44300</v>
      </c>
      <c r="C6" s="4"/>
      <c r="D6" s="4"/>
      <c r="E6" s="4">
        <v>30</v>
      </c>
    </row>
    <row r="7" spans="1:5" x14ac:dyDescent="0.35">
      <c r="A7" s="3">
        <v>44307</v>
      </c>
      <c r="C7" s="4">
        <v>1700</v>
      </c>
      <c r="D7" s="4">
        <v>40</v>
      </c>
      <c r="E7" s="4">
        <v>28</v>
      </c>
    </row>
    <row r="8" spans="1:5" x14ac:dyDescent="0.35">
      <c r="A8" s="3">
        <v>44312</v>
      </c>
      <c r="C8" s="4"/>
      <c r="D8" s="4"/>
      <c r="E8" s="4">
        <v>20</v>
      </c>
    </row>
    <row r="9" spans="1:5" x14ac:dyDescent="0.35">
      <c r="A9" s="3">
        <v>44316</v>
      </c>
      <c r="C9" s="4">
        <v>1330</v>
      </c>
      <c r="D9" s="4">
        <v>70</v>
      </c>
      <c r="E9" s="4"/>
    </row>
    <row r="10" spans="1:5" x14ac:dyDescent="0.35">
      <c r="A10" s="3">
        <v>44318</v>
      </c>
      <c r="C10" s="4"/>
      <c r="D10" s="4"/>
      <c r="E10" s="4">
        <v>20</v>
      </c>
    </row>
    <row r="11" spans="1:5" x14ac:dyDescent="0.35">
      <c r="A11" s="3">
        <v>44324</v>
      </c>
      <c r="C11" s="4">
        <v>2100</v>
      </c>
      <c r="D11" s="4"/>
      <c r="E11" s="4">
        <v>30</v>
      </c>
    </row>
    <row r="12" spans="1:5" x14ac:dyDescent="0.35">
      <c r="A12" s="3">
        <v>44326</v>
      </c>
      <c r="C12" s="4"/>
      <c r="D12" s="4">
        <v>120</v>
      </c>
      <c r="E12" s="4">
        <v>30</v>
      </c>
    </row>
    <row r="13" spans="1:5" x14ac:dyDescent="0.35">
      <c r="A13" s="3">
        <v>44332</v>
      </c>
      <c r="C13" s="4">
        <v>2300</v>
      </c>
      <c r="D13" s="4"/>
      <c r="E13" s="4">
        <v>30</v>
      </c>
    </row>
    <row r="14" spans="1:5" x14ac:dyDescent="0.35">
      <c r="A14" s="3">
        <v>44337</v>
      </c>
      <c r="C14" s="4"/>
      <c r="D14" s="4">
        <v>76</v>
      </c>
      <c r="E14" s="4">
        <v>25</v>
      </c>
    </row>
    <row r="15" spans="1:5" x14ac:dyDescent="0.35">
      <c r="A15" s="3">
        <v>44342</v>
      </c>
      <c r="C15" s="4">
        <v>1000</v>
      </c>
      <c r="D15" s="4"/>
      <c r="E15" s="4">
        <v>25</v>
      </c>
    </row>
    <row r="16" spans="1:5" x14ac:dyDescent="0.35">
      <c r="A16" s="3">
        <v>44351</v>
      </c>
      <c r="C16" s="4"/>
      <c r="D16" s="4"/>
      <c r="E16" s="4">
        <v>30</v>
      </c>
    </row>
    <row r="17" spans="1:6" x14ac:dyDescent="0.35">
      <c r="C17" s="4"/>
      <c r="D17" s="4"/>
      <c r="E17" s="4"/>
    </row>
    <row r="18" spans="1:6" ht="15" thickBot="1" x14ac:dyDescent="0.4">
      <c r="A18" s="2">
        <f>_xlfn.DAYS(A16,A3)</f>
        <v>58</v>
      </c>
      <c r="B18" s="2" t="s">
        <v>12</v>
      </c>
      <c r="C18" s="5">
        <f>SUM(C3:C16)</f>
        <v>10730</v>
      </c>
      <c r="D18" s="5">
        <f t="shared" ref="D18:E18" si="0">SUM(D3:D16)</f>
        <v>406</v>
      </c>
      <c r="E18" s="5">
        <f t="shared" si="0"/>
        <v>348</v>
      </c>
      <c r="F18" s="2" t="s">
        <v>11</v>
      </c>
    </row>
    <row r="19" spans="1:6" ht="15" thickTop="1" x14ac:dyDescent="0.35">
      <c r="C19" s="6"/>
      <c r="D19" s="6"/>
      <c r="E19" s="6"/>
    </row>
    <row r="20" spans="1:6" x14ac:dyDescent="0.35">
      <c r="A20" s="2" t="s">
        <v>54</v>
      </c>
      <c r="C20" s="4">
        <v>5000</v>
      </c>
      <c r="D20" s="6">
        <v>150</v>
      </c>
      <c r="E20" s="6">
        <v>80</v>
      </c>
    </row>
    <row r="21" spans="1:6" x14ac:dyDescent="0.35">
      <c r="A21" s="2" t="s">
        <v>6</v>
      </c>
      <c r="C21" s="4">
        <f>ROUND(C18/$A18,0)</f>
        <v>185</v>
      </c>
      <c r="D21" s="4">
        <f t="shared" ref="D21:E21" si="1">ROUND(D18/$A18,0)</f>
        <v>7</v>
      </c>
      <c r="E21" s="4">
        <f t="shared" si="1"/>
        <v>6</v>
      </c>
    </row>
    <row r="22" spans="1:6" x14ac:dyDescent="0.35">
      <c r="A22" s="2" t="s">
        <v>10</v>
      </c>
      <c r="C22" s="4">
        <v>6</v>
      </c>
      <c r="D22" s="4">
        <v>4</v>
      </c>
      <c r="E22" s="4">
        <v>4</v>
      </c>
    </row>
    <row r="23" spans="1:6" x14ac:dyDescent="0.35">
      <c r="A23" s="2" t="s">
        <v>7</v>
      </c>
      <c r="C23" s="4">
        <v>1000</v>
      </c>
      <c r="D23" s="4">
        <v>50</v>
      </c>
      <c r="E23" s="4">
        <v>40</v>
      </c>
    </row>
    <row r="24" spans="1:6" x14ac:dyDescent="0.35">
      <c r="A24" s="2" t="s">
        <v>8</v>
      </c>
      <c r="C24" s="7">
        <f>(C21*C22)+C23</f>
        <v>2110</v>
      </c>
      <c r="D24" s="7">
        <f>(D21*D22)+D23</f>
        <v>78</v>
      </c>
      <c r="E24" s="7">
        <f>(E21*E22)+E23</f>
        <v>64</v>
      </c>
    </row>
    <row r="25" spans="1:6" x14ac:dyDescent="0.35">
      <c r="A25" s="2" t="s">
        <v>9</v>
      </c>
      <c r="C25" s="8">
        <f>C20-C23</f>
        <v>4000</v>
      </c>
      <c r="D25" s="8">
        <f t="shared" ref="D25:E25" si="2">D20-D23</f>
        <v>100</v>
      </c>
      <c r="E25" s="8">
        <f t="shared" si="2"/>
        <v>40</v>
      </c>
    </row>
    <row r="26" spans="1:6" x14ac:dyDescent="0.35">
      <c r="A26" s="2" t="s">
        <v>13</v>
      </c>
      <c r="C26" s="9">
        <f>C21*C22</f>
        <v>1110</v>
      </c>
      <c r="D26" s="9">
        <f t="shared" ref="D26:E26" si="3">D21*D22</f>
        <v>28</v>
      </c>
      <c r="E26" s="9">
        <f t="shared" si="3"/>
        <v>24</v>
      </c>
    </row>
  </sheetData>
  <sheetProtection algorithmName="SHA-512" hashValue="j5zv00FX3/BFAeLw/DKAgaCR9ojPdaDwqW8nEeRC+r4ZnCNLjTjfk1KotD69naq4oCg0tcny+sKFJHOFfVboFA==" saltValue="U0WsUf8hjIpLryJ7tj9O+A==" spinCount="100000" sheet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4F88-52F4-4D87-8059-7AF7E91A0335}">
  <dimension ref="A1:B9"/>
  <sheetViews>
    <sheetView zoomScaleNormal="100" workbookViewId="0">
      <selection activeCell="A34" sqref="A34"/>
    </sheetView>
  </sheetViews>
  <sheetFormatPr defaultRowHeight="14.5" x14ac:dyDescent="0.35"/>
  <cols>
    <col min="1" max="1" width="17.90625" bestFit="1" customWidth="1"/>
    <col min="2" max="2" width="18.6328125" bestFit="1" customWidth="1"/>
  </cols>
  <sheetData>
    <row r="1" spans="1:2" x14ac:dyDescent="0.35">
      <c r="A1" s="17" t="s">
        <v>16</v>
      </c>
      <c r="B1" t="s">
        <v>50</v>
      </c>
    </row>
    <row r="3" spans="1:2" x14ac:dyDescent="0.35">
      <c r="A3" s="17" t="s">
        <v>51</v>
      </c>
      <c r="B3" t="s">
        <v>52</v>
      </c>
    </row>
    <row r="4" spans="1:2" x14ac:dyDescent="0.35">
      <c r="A4" s="16" t="s">
        <v>28</v>
      </c>
      <c r="B4" s="18">
        <v>140</v>
      </c>
    </row>
    <row r="5" spans="1:2" x14ac:dyDescent="0.35">
      <c r="A5" s="16" t="s">
        <v>29</v>
      </c>
      <c r="B5" s="18">
        <v>102</v>
      </c>
    </row>
    <row r="6" spans="1:2" x14ac:dyDescent="0.35">
      <c r="A6" s="16" t="s">
        <v>30</v>
      </c>
      <c r="B6" s="18">
        <v>78</v>
      </c>
    </row>
    <row r="7" spans="1:2" x14ac:dyDescent="0.35">
      <c r="A7" s="16" t="s">
        <v>26</v>
      </c>
      <c r="B7" s="18">
        <v>135</v>
      </c>
    </row>
    <row r="8" spans="1:2" x14ac:dyDescent="0.35">
      <c r="A8" s="16" t="s">
        <v>31</v>
      </c>
      <c r="B8" s="18">
        <v>89</v>
      </c>
    </row>
    <row r="9" spans="1:2" x14ac:dyDescent="0.35">
      <c r="A9" s="16" t="s">
        <v>53</v>
      </c>
      <c r="B9" s="18">
        <v>544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668A-4D17-4CC7-BDCB-D40AB14BC057}">
  <dimension ref="A1:K50"/>
  <sheetViews>
    <sheetView workbookViewId="0">
      <selection activeCell="K11" sqref="K11"/>
    </sheetView>
  </sheetViews>
  <sheetFormatPr defaultRowHeight="14.5" x14ac:dyDescent="0.35"/>
  <cols>
    <col min="1" max="1" width="18.453125" customWidth="1"/>
    <col min="2" max="2" width="16.26953125" customWidth="1"/>
    <col min="3" max="3" width="13.6328125" customWidth="1"/>
    <col min="4" max="4" width="16.7265625" customWidth="1"/>
    <col min="5" max="8" width="13.453125" style="11" customWidth="1"/>
    <col min="9" max="9" width="12.453125" customWidth="1"/>
  </cols>
  <sheetData>
    <row r="1" spans="1:9" x14ac:dyDescent="0.35">
      <c r="A1" s="10" t="s">
        <v>14</v>
      </c>
    </row>
    <row r="2" spans="1:9" x14ac:dyDescent="0.35">
      <c r="A2" s="10" t="s">
        <v>55</v>
      </c>
      <c r="B2" s="10"/>
      <c r="C2" s="10"/>
      <c r="D2" s="10"/>
    </row>
    <row r="3" spans="1:9" s="14" customFormat="1" ht="43.5" x14ac:dyDescent="0.35">
      <c r="A3" s="12" t="s">
        <v>15</v>
      </c>
      <c r="B3" s="12" t="s">
        <v>16</v>
      </c>
      <c r="C3" s="12" t="s">
        <v>17</v>
      </c>
      <c r="D3" s="12" t="s">
        <v>18</v>
      </c>
      <c r="E3" s="13" t="s">
        <v>19</v>
      </c>
      <c r="F3" s="12" t="s">
        <v>20</v>
      </c>
      <c r="G3" s="12" t="s">
        <v>21</v>
      </c>
      <c r="H3" s="12" t="s">
        <v>22</v>
      </c>
      <c r="I3" s="12" t="s">
        <v>23</v>
      </c>
    </row>
    <row r="4" spans="1:9" x14ac:dyDescent="0.35">
      <c r="A4" t="s">
        <v>24</v>
      </c>
      <c r="B4" t="s">
        <v>25</v>
      </c>
      <c r="C4" t="s">
        <v>26</v>
      </c>
      <c r="D4">
        <v>32</v>
      </c>
      <c r="E4" s="11">
        <v>246.5</v>
      </c>
      <c r="F4" s="11">
        <v>199</v>
      </c>
      <c r="G4" s="11" t="s">
        <v>27</v>
      </c>
      <c r="H4" s="11">
        <v>199</v>
      </c>
      <c r="I4" s="11">
        <f>+H4*D4</f>
        <v>6368</v>
      </c>
    </row>
    <row r="5" spans="1:9" x14ac:dyDescent="0.35">
      <c r="A5" t="s">
        <v>24</v>
      </c>
      <c r="B5" t="s">
        <v>25</v>
      </c>
      <c r="C5" t="s">
        <v>28</v>
      </c>
      <c r="D5">
        <v>29</v>
      </c>
      <c r="E5" s="11">
        <v>455.5</v>
      </c>
      <c r="F5" s="11">
        <v>399</v>
      </c>
      <c r="G5" s="11" t="s">
        <v>27</v>
      </c>
      <c r="H5" s="11">
        <v>399</v>
      </c>
      <c r="I5" s="11">
        <f t="shared" ref="I5:I48" si="0">+H5*D5</f>
        <v>11571</v>
      </c>
    </row>
    <row r="6" spans="1:9" x14ac:dyDescent="0.35">
      <c r="A6" t="s">
        <v>24</v>
      </c>
      <c r="B6" t="s">
        <v>25</v>
      </c>
      <c r="C6" t="s">
        <v>29</v>
      </c>
      <c r="D6">
        <v>10</v>
      </c>
      <c r="E6" s="11">
        <v>575.6</v>
      </c>
      <c r="F6" s="11">
        <v>549</v>
      </c>
      <c r="G6" s="11" t="s">
        <v>27</v>
      </c>
      <c r="H6" s="11">
        <v>549</v>
      </c>
      <c r="I6" s="11">
        <f t="shared" si="0"/>
        <v>5490</v>
      </c>
    </row>
    <row r="7" spans="1:9" x14ac:dyDescent="0.35">
      <c r="A7" t="s">
        <v>24</v>
      </c>
      <c r="B7" t="s">
        <v>25</v>
      </c>
      <c r="C7" t="s">
        <v>30</v>
      </c>
      <c r="D7">
        <v>17</v>
      </c>
      <c r="E7" s="11">
        <v>465.5</v>
      </c>
      <c r="F7" s="11">
        <v>429</v>
      </c>
      <c r="G7" s="11" t="s">
        <v>27</v>
      </c>
      <c r="H7" s="11">
        <v>429</v>
      </c>
      <c r="I7" s="11">
        <f t="shared" si="0"/>
        <v>7293</v>
      </c>
    </row>
    <row r="8" spans="1:9" x14ac:dyDescent="0.35">
      <c r="A8" t="s">
        <v>24</v>
      </c>
      <c r="B8" t="s">
        <v>25</v>
      </c>
      <c r="C8" t="s">
        <v>31</v>
      </c>
      <c r="D8">
        <v>10</v>
      </c>
      <c r="E8" s="11">
        <v>685.5</v>
      </c>
      <c r="F8" s="11">
        <v>599</v>
      </c>
      <c r="G8" s="11" t="s">
        <v>27</v>
      </c>
      <c r="H8" s="11">
        <v>599</v>
      </c>
      <c r="I8" s="11">
        <f t="shared" si="0"/>
        <v>5990</v>
      </c>
    </row>
    <row r="9" spans="1:9" x14ac:dyDescent="0.35">
      <c r="A9" t="s">
        <v>32</v>
      </c>
      <c r="B9" t="s">
        <v>33</v>
      </c>
      <c r="C9" t="s">
        <v>26</v>
      </c>
      <c r="D9">
        <v>13</v>
      </c>
      <c r="E9" s="11">
        <v>266.5</v>
      </c>
      <c r="F9" s="11">
        <v>299</v>
      </c>
      <c r="G9" s="11" t="s">
        <v>19</v>
      </c>
      <c r="H9" s="11">
        <v>266.5</v>
      </c>
      <c r="I9" s="11">
        <f t="shared" si="0"/>
        <v>3464.5</v>
      </c>
    </row>
    <row r="10" spans="1:9" x14ac:dyDescent="0.35">
      <c r="A10" t="s">
        <v>32</v>
      </c>
      <c r="B10" t="s">
        <v>33</v>
      </c>
      <c r="C10" t="s">
        <v>28</v>
      </c>
      <c r="D10">
        <v>25</v>
      </c>
      <c r="E10" s="11">
        <v>475.5</v>
      </c>
      <c r="F10" s="11">
        <v>499</v>
      </c>
      <c r="G10" s="11" t="s">
        <v>19</v>
      </c>
      <c r="H10" s="11">
        <v>475.5</v>
      </c>
      <c r="I10" s="11">
        <f t="shared" si="0"/>
        <v>11887.5</v>
      </c>
    </row>
    <row r="11" spans="1:9" x14ac:dyDescent="0.35">
      <c r="A11" t="s">
        <v>32</v>
      </c>
      <c r="B11" t="s">
        <v>33</v>
      </c>
      <c r="C11" t="s">
        <v>29</v>
      </c>
      <c r="D11">
        <v>12</v>
      </c>
      <c r="E11" s="11">
        <v>595.6</v>
      </c>
      <c r="F11" s="11">
        <v>629</v>
      </c>
      <c r="G11" s="11" t="s">
        <v>19</v>
      </c>
      <c r="H11" s="11">
        <v>595.6</v>
      </c>
      <c r="I11" s="11">
        <f t="shared" si="0"/>
        <v>7147.2000000000007</v>
      </c>
    </row>
    <row r="12" spans="1:9" x14ac:dyDescent="0.35">
      <c r="A12" t="s">
        <v>32</v>
      </c>
      <c r="B12" t="s">
        <v>33</v>
      </c>
      <c r="C12" t="s">
        <v>30</v>
      </c>
      <c r="D12">
        <v>12</v>
      </c>
      <c r="E12" s="11">
        <v>485.5</v>
      </c>
      <c r="F12" s="11">
        <v>539</v>
      </c>
      <c r="G12" s="11" t="s">
        <v>19</v>
      </c>
      <c r="H12" s="11">
        <v>485.5</v>
      </c>
      <c r="I12" s="11">
        <f t="shared" si="0"/>
        <v>5826</v>
      </c>
    </row>
    <row r="13" spans="1:9" x14ac:dyDescent="0.35">
      <c r="A13" t="s">
        <v>32</v>
      </c>
      <c r="B13" t="s">
        <v>33</v>
      </c>
      <c r="C13" t="s">
        <v>31</v>
      </c>
      <c r="D13">
        <v>25</v>
      </c>
      <c r="E13" s="11">
        <v>695.5</v>
      </c>
      <c r="F13" s="11">
        <v>749</v>
      </c>
      <c r="G13" s="11" t="s">
        <v>19</v>
      </c>
      <c r="H13" s="11">
        <v>695.5</v>
      </c>
      <c r="I13" s="11">
        <f t="shared" si="0"/>
        <v>17387.5</v>
      </c>
    </row>
    <row r="14" spans="1:9" x14ac:dyDescent="0.35">
      <c r="A14" t="s">
        <v>34</v>
      </c>
      <c r="B14" t="s">
        <v>35</v>
      </c>
      <c r="C14" t="s">
        <v>26</v>
      </c>
      <c r="D14">
        <v>55</v>
      </c>
      <c r="E14" s="11">
        <v>226.5</v>
      </c>
      <c r="F14" s="11">
        <v>279</v>
      </c>
      <c r="G14" s="11" t="s">
        <v>19</v>
      </c>
      <c r="H14" s="11">
        <v>226.5</v>
      </c>
      <c r="I14" s="11">
        <f t="shared" si="0"/>
        <v>12457.5</v>
      </c>
    </row>
    <row r="15" spans="1:9" x14ac:dyDescent="0.35">
      <c r="A15" t="s">
        <v>34</v>
      </c>
      <c r="B15" t="s">
        <v>35</v>
      </c>
      <c r="C15" t="s">
        <v>28</v>
      </c>
      <c r="D15">
        <v>59</v>
      </c>
      <c r="E15" s="11">
        <v>405.5</v>
      </c>
      <c r="F15" s="11">
        <v>469</v>
      </c>
      <c r="G15" s="11" t="s">
        <v>19</v>
      </c>
      <c r="H15" s="11">
        <v>405.5</v>
      </c>
      <c r="I15" s="11">
        <f t="shared" si="0"/>
        <v>23924.5</v>
      </c>
    </row>
    <row r="16" spans="1:9" x14ac:dyDescent="0.35">
      <c r="A16" t="s">
        <v>34</v>
      </c>
      <c r="B16" t="s">
        <v>35</v>
      </c>
      <c r="C16" t="s">
        <v>29</v>
      </c>
      <c r="D16">
        <v>36</v>
      </c>
      <c r="E16" s="11">
        <v>545.6</v>
      </c>
      <c r="F16" s="11">
        <v>599</v>
      </c>
      <c r="G16" s="11" t="s">
        <v>19</v>
      </c>
      <c r="H16" s="11">
        <v>545.6</v>
      </c>
      <c r="I16" s="11">
        <f t="shared" si="0"/>
        <v>19641.600000000002</v>
      </c>
    </row>
    <row r="17" spans="1:9" x14ac:dyDescent="0.35">
      <c r="A17" t="s">
        <v>34</v>
      </c>
      <c r="B17" t="s">
        <v>35</v>
      </c>
      <c r="C17" t="s">
        <v>30</v>
      </c>
      <c r="D17">
        <v>29</v>
      </c>
      <c r="E17" s="11">
        <v>445.5</v>
      </c>
      <c r="F17" s="11">
        <v>499</v>
      </c>
      <c r="G17" s="11" t="s">
        <v>19</v>
      </c>
      <c r="H17" s="11">
        <v>445.5</v>
      </c>
      <c r="I17" s="11">
        <f t="shared" si="0"/>
        <v>12919.5</v>
      </c>
    </row>
    <row r="18" spans="1:9" x14ac:dyDescent="0.35">
      <c r="A18" t="s">
        <v>34</v>
      </c>
      <c r="B18" t="s">
        <v>35</v>
      </c>
      <c r="C18" t="s">
        <v>31</v>
      </c>
      <c r="D18">
        <v>21</v>
      </c>
      <c r="E18" s="11">
        <v>665.5</v>
      </c>
      <c r="F18" s="11">
        <v>739</v>
      </c>
      <c r="G18" s="11" t="s">
        <v>19</v>
      </c>
      <c r="H18" s="11">
        <v>665.5</v>
      </c>
      <c r="I18" s="11">
        <f t="shared" si="0"/>
        <v>13975.5</v>
      </c>
    </row>
    <row r="19" spans="1:9" x14ac:dyDescent="0.35">
      <c r="A19" t="s">
        <v>36</v>
      </c>
      <c r="B19" t="s">
        <v>25</v>
      </c>
      <c r="C19" t="s">
        <v>26</v>
      </c>
      <c r="D19">
        <v>13</v>
      </c>
      <c r="E19" s="11">
        <v>209</v>
      </c>
      <c r="F19" s="11">
        <v>199</v>
      </c>
      <c r="G19" s="11" t="s">
        <v>27</v>
      </c>
      <c r="H19" s="11">
        <v>199</v>
      </c>
      <c r="I19" s="11">
        <f t="shared" si="0"/>
        <v>2587</v>
      </c>
    </row>
    <row r="20" spans="1:9" x14ac:dyDescent="0.35">
      <c r="A20" t="s">
        <v>36</v>
      </c>
      <c r="B20" t="s">
        <v>25</v>
      </c>
      <c r="C20" t="s">
        <v>28</v>
      </c>
      <c r="D20">
        <v>20</v>
      </c>
      <c r="E20" s="11">
        <v>405.5</v>
      </c>
      <c r="F20" s="11">
        <v>289</v>
      </c>
      <c r="G20" s="11" t="s">
        <v>27</v>
      </c>
      <c r="H20" s="11">
        <v>289</v>
      </c>
      <c r="I20" s="11">
        <f t="shared" si="0"/>
        <v>5780</v>
      </c>
    </row>
    <row r="21" spans="1:9" x14ac:dyDescent="0.35">
      <c r="A21" t="s">
        <v>36</v>
      </c>
      <c r="B21" t="s">
        <v>25</v>
      </c>
      <c r="C21" t="s">
        <v>29</v>
      </c>
      <c r="D21">
        <v>19</v>
      </c>
      <c r="E21" s="11">
        <v>525.6</v>
      </c>
      <c r="F21" s="11">
        <v>489</v>
      </c>
      <c r="G21" s="11" t="s">
        <v>27</v>
      </c>
      <c r="H21" s="11">
        <v>489</v>
      </c>
      <c r="I21" s="11">
        <f t="shared" si="0"/>
        <v>9291</v>
      </c>
    </row>
    <row r="22" spans="1:9" x14ac:dyDescent="0.35">
      <c r="A22" t="s">
        <v>36</v>
      </c>
      <c r="B22" t="s">
        <v>25</v>
      </c>
      <c r="C22" t="s">
        <v>30</v>
      </c>
      <c r="D22">
        <v>15</v>
      </c>
      <c r="E22" s="11">
        <v>425.5</v>
      </c>
      <c r="F22" s="11">
        <v>399</v>
      </c>
      <c r="G22" s="11" t="s">
        <v>27</v>
      </c>
      <c r="H22" s="11">
        <v>399</v>
      </c>
      <c r="I22" s="11">
        <f t="shared" si="0"/>
        <v>5985</v>
      </c>
    </row>
    <row r="23" spans="1:9" x14ac:dyDescent="0.35">
      <c r="A23" t="s">
        <v>36</v>
      </c>
      <c r="B23" t="s">
        <v>25</v>
      </c>
      <c r="C23" t="s">
        <v>31</v>
      </c>
      <c r="D23">
        <v>31</v>
      </c>
      <c r="E23" s="11">
        <v>605.5</v>
      </c>
      <c r="F23" s="11">
        <v>589</v>
      </c>
      <c r="G23" s="11" t="s">
        <v>27</v>
      </c>
      <c r="H23" s="11">
        <v>589</v>
      </c>
      <c r="I23" s="11">
        <f t="shared" si="0"/>
        <v>18259</v>
      </c>
    </row>
    <row r="24" spans="1:9" x14ac:dyDescent="0.35">
      <c r="A24" t="s">
        <v>37</v>
      </c>
      <c r="B24" t="s">
        <v>35</v>
      </c>
      <c r="C24" t="s">
        <v>26</v>
      </c>
      <c r="D24">
        <v>23</v>
      </c>
      <c r="E24" s="11">
        <v>266.5</v>
      </c>
      <c r="F24" s="11">
        <v>299</v>
      </c>
      <c r="G24" s="11" t="s">
        <v>19</v>
      </c>
      <c r="H24" s="11">
        <v>266.5</v>
      </c>
      <c r="I24" s="11">
        <f t="shared" si="0"/>
        <v>6129.5</v>
      </c>
    </row>
    <row r="25" spans="1:9" x14ac:dyDescent="0.35">
      <c r="A25" t="s">
        <v>37</v>
      </c>
      <c r="B25" t="s">
        <v>35</v>
      </c>
      <c r="C25" t="s">
        <v>28</v>
      </c>
      <c r="D25">
        <v>6</v>
      </c>
      <c r="E25" s="11">
        <v>475.5</v>
      </c>
      <c r="F25" s="11">
        <v>499</v>
      </c>
      <c r="G25" s="11" t="s">
        <v>19</v>
      </c>
      <c r="H25" s="11">
        <v>475.5</v>
      </c>
      <c r="I25" s="11">
        <f t="shared" si="0"/>
        <v>2853</v>
      </c>
    </row>
    <row r="26" spans="1:9" x14ac:dyDescent="0.35">
      <c r="A26" t="s">
        <v>37</v>
      </c>
      <c r="B26" t="s">
        <v>35</v>
      </c>
      <c r="C26" t="s">
        <v>29</v>
      </c>
      <c r="D26">
        <v>17</v>
      </c>
      <c r="E26" s="11">
        <v>595.6</v>
      </c>
      <c r="F26" s="11">
        <v>629</v>
      </c>
      <c r="G26" s="11" t="s">
        <v>19</v>
      </c>
      <c r="H26" s="11">
        <v>595.6</v>
      </c>
      <c r="I26" s="11">
        <f t="shared" si="0"/>
        <v>10125.200000000001</v>
      </c>
    </row>
    <row r="27" spans="1:9" x14ac:dyDescent="0.35">
      <c r="A27" t="s">
        <v>37</v>
      </c>
      <c r="B27" t="s">
        <v>35</v>
      </c>
      <c r="C27" t="s">
        <v>30</v>
      </c>
      <c r="D27">
        <v>6</v>
      </c>
      <c r="E27" s="11">
        <v>485.5</v>
      </c>
      <c r="F27" s="11">
        <v>539</v>
      </c>
      <c r="G27" s="11" t="s">
        <v>19</v>
      </c>
      <c r="H27" s="11">
        <v>485.5</v>
      </c>
      <c r="I27" s="11">
        <f t="shared" si="0"/>
        <v>2913</v>
      </c>
    </row>
    <row r="28" spans="1:9" x14ac:dyDescent="0.35">
      <c r="A28" t="s">
        <v>37</v>
      </c>
      <c r="B28" t="s">
        <v>35</v>
      </c>
      <c r="C28" t="s">
        <v>31</v>
      </c>
      <c r="D28">
        <v>14</v>
      </c>
      <c r="E28" s="11">
        <v>695.5</v>
      </c>
      <c r="F28" s="11">
        <v>749</v>
      </c>
      <c r="G28" s="11" t="s">
        <v>19</v>
      </c>
      <c r="H28" s="11">
        <v>695.5</v>
      </c>
      <c r="I28" s="11">
        <f t="shared" si="0"/>
        <v>9737</v>
      </c>
    </row>
    <row r="29" spans="1:9" x14ac:dyDescent="0.35">
      <c r="A29" t="s">
        <v>38</v>
      </c>
      <c r="B29" t="s">
        <v>35</v>
      </c>
      <c r="C29" t="s">
        <v>26</v>
      </c>
      <c r="D29">
        <v>2</v>
      </c>
      <c r="E29" s="11">
        <v>209</v>
      </c>
      <c r="F29" s="11">
        <v>259</v>
      </c>
      <c r="G29" s="11" t="s">
        <v>19</v>
      </c>
      <c r="H29" s="11">
        <v>209</v>
      </c>
      <c r="I29" s="11">
        <f t="shared" si="0"/>
        <v>418</v>
      </c>
    </row>
    <row r="30" spans="1:9" x14ac:dyDescent="0.35">
      <c r="A30" t="s">
        <v>38</v>
      </c>
      <c r="B30" t="s">
        <v>35</v>
      </c>
      <c r="C30" t="s">
        <v>28</v>
      </c>
      <c r="D30">
        <v>5</v>
      </c>
      <c r="E30" s="11">
        <v>405.5</v>
      </c>
      <c r="F30" s="11">
        <v>459</v>
      </c>
      <c r="G30" s="11" t="s">
        <v>19</v>
      </c>
      <c r="H30" s="11">
        <v>405.5</v>
      </c>
      <c r="I30" s="11">
        <f t="shared" si="0"/>
        <v>2027.5</v>
      </c>
    </row>
    <row r="31" spans="1:9" x14ac:dyDescent="0.35">
      <c r="A31" t="s">
        <v>38</v>
      </c>
      <c r="B31" t="s">
        <v>35</v>
      </c>
      <c r="C31" t="s">
        <v>29</v>
      </c>
      <c r="D31">
        <v>4</v>
      </c>
      <c r="E31" s="11">
        <v>525.6</v>
      </c>
      <c r="F31" s="11">
        <v>575</v>
      </c>
      <c r="G31" s="11" t="s">
        <v>19</v>
      </c>
      <c r="H31" s="11">
        <v>525.6</v>
      </c>
      <c r="I31" s="11">
        <f t="shared" si="0"/>
        <v>2102.4</v>
      </c>
    </row>
    <row r="32" spans="1:9" x14ac:dyDescent="0.35">
      <c r="A32" t="s">
        <v>38</v>
      </c>
      <c r="B32" t="s">
        <v>35</v>
      </c>
      <c r="C32" t="s">
        <v>30</v>
      </c>
      <c r="D32">
        <v>9</v>
      </c>
      <c r="E32" s="11">
        <v>425.5</v>
      </c>
      <c r="F32" s="11">
        <v>499</v>
      </c>
      <c r="G32" s="11" t="s">
        <v>19</v>
      </c>
      <c r="H32" s="11">
        <v>425.5</v>
      </c>
      <c r="I32" s="11">
        <f t="shared" si="0"/>
        <v>3829.5</v>
      </c>
    </row>
    <row r="33" spans="1:11" x14ac:dyDescent="0.35">
      <c r="A33" t="s">
        <v>38</v>
      </c>
      <c r="B33" t="s">
        <v>35</v>
      </c>
      <c r="C33" t="s">
        <v>31</v>
      </c>
      <c r="D33">
        <v>6</v>
      </c>
      <c r="E33" s="11">
        <v>605.5</v>
      </c>
      <c r="F33" s="11">
        <v>669</v>
      </c>
      <c r="G33" s="11" t="s">
        <v>19</v>
      </c>
      <c r="H33" s="11">
        <v>605.5</v>
      </c>
      <c r="I33" s="11">
        <f t="shared" si="0"/>
        <v>3633</v>
      </c>
    </row>
    <row r="34" spans="1:11" x14ac:dyDescent="0.35">
      <c r="A34" t="s">
        <v>39</v>
      </c>
      <c r="B34" t="s">
        <v>25</v>
      </c>
      <c r="C34" t="s">
        <v>26</v>
      </c>
      <c r="D34">
        <v>13</v>
      </c>
      <c r="E34" s="11">
        <v>224</v>
      </c>
      <c r="F34" s="11">
        <v>199</v>
      </c>
      <c r="G34" s="11" t="s">
        <v>27</v>
      </c>
      <c r="H34" s="11">
        <v>199</v>
      </c>
      <c r="I34" s="11">
        <f t="shared" si="0"/>
        <v>2587</v>
      </c>
    </row>
    <row r="35" spans="1:11" x14ac:dyDescent="0.35">
      <c r="A35" t="s">
        <v>40</v>
      </c>
      <c r="B35" t="s">
        <v>25</v>
      </c>
      <c r="C35" t="s">
        <v>28</v>
      </c>
      <c r="D35">
        <v>38</v>
      </c>
      <c r="E35" s="11">
        <v>420.5</v>
      </c>
      <c r="F35" s="11">
        <v>389</v>
      </c>
      <c r="G35" s="11" t="s">
        <v>27</v>
      </c>
      <c r="H35" s="11">
        <v>389</v>
      </c>
      <c r="I35" s="11">
        <f t="shared" si="0"/>
        <v>14782</v>
      </c>
    </row>
    <row r="36" spans="1:11" x14ac:dyDescent="0.35">
      <c r="A36" t="s">
        <v>40</v>
      </c>
      <c r="B36" t="s">
        <v>25</v>
      </c>
      <c r="C36" t="s">
        <v>29</v>
      </c>
      <c r="D36">
        <v>24</v>
      </c>
      <c r="E36" s="11">
        <v>540.6</v>
      </c>
      <c r="F36" s="11">
        <v>529</v>
      </c>
      <c r="G36" s="11" t="s">
        <v>27</v>
      </c>
      <c r="H36" s="11">
        <v>529</v>
      </c>
      <c r="I36" s="11">
        <f t="shared" si="0"/>
        <v>12696</v>
      </c>
    </row>
    <row r="37" spans="1:11" x14ac:dyDescent="0.35">
      <c r="A37" t="s">
        <v>40</v>
      </c>
      <c r="B37" t="s">
        <v>25</v>
      </c>
      <c r="C37" t="s">
        <v>30</v>
      </c>
      <c r="D37">
        <v>6</v>
      </c>
      <c r="E37" s="11">
        <v>440.5</v>
      </c>
      <c r="F37" s="11">
        <v>420</v>
      </c>
      <c r="G37" s="11" t="s">
        <v>27</v>
      </c>
      <c r="H37" s="11">
        <v>420</v>
      </c>
      <c r="I37" s="11">
        <f t="shared" si="0"/>
        <v>2520</v>
      </c>
    </row>
    <row r="38" spans="1:11" x14ac:dyDescent="0.35">
      <c r="A38" t="s">
        <v>40</v>
      </c>
      <c r="B38" t="s">
        <v>25</v>
      </c>
      <c r="C38" t="s">
        <v>31</v>
      </c>
      <c r="D38">
        <v>13</v>
      </c>
      <c r="E38" s="11">
        <v>620.5</v>
      </c>
      <c r="F38" s="11">
        <v>579</v>
      </c>
      <c r="G38" s="11" t="s">
        <v>27</v>
      </c>
      <c r="H38" s="11">
        <v>579</v>
      </c>
      <c r="I38" s="11">
        <f t="shared" si="0"/>
        <v>7527</v>
      </c>
    </row>
    <row r="39" spans="1:11" x14ac:dyDescent="0.35">
      <c r="A39" t="s">
        <v>41</v>
      </c>
      <c r="B39" t="s">
        <v>33</v>
      </c>
      <c r="C39" t="s">
        <v>26</v>
      </c>
      <c r="D39">
        <v>26</v>
      </c>
      <c r="E39" s="11">
        <v>275</v>
      </c>
      <c r="F39" s="11">
        <v>339</v>
      </c>
      <c r="G39" s="11" t="s">
        <v>19</v>
      </c>
      <c r="H39" s="11">
        <v>275</v>
      </c>
      <c r="I39" s="11">
        <f t="shared" si="0"/>
        <v>7150</v>
      </c>
    </row>
    <row r="40" spans="1:11" x14ac:dyDescent="0.35">
      <c r="A40" t="s">
        <v>41</v>
      </c>
      <c r="B40" t="s">
        <v>33</v>
      </c>
      <c r="C40" t="s">
        <v>28</v>
      </c>
      <c r="D40">
        <v>15</v>
      </c>
      <c r="E40" s="11">
        <v>465</v>
      </c>
      <c r="F40" s="11">
        <v>529</v>
      </c>
      <c r="G40" s="11" t="s">
        <v>19</v>
      </c>
      <c r="H40" s="11">
        <v>465</v>
      </c>
      <c r="I40" s="11">
        <f t="shared" si="0"/>
        <v>6975</v>
      </c>
    </row>
    <row r="41" spans="1:11" x14ac:dyDescent="0.35">
      <c r="A41" t="s">
        <v>41</v>
      </c>
      <c r="B41" t="s">
        <v>33</v>
      </c>
      <c r="C41" t="s">
        <v>29</v>
      </c>
      <c r="D41">
        <v>21</v>
      </c>
      <c r="E41" s="11">
        <v>630</v>
      </c>
      <c r="F41" s="11">
        <v>699</v>
      </c>
      <c r="G41" s="11" t="s">
        <v>19</v>
      </c>
      <c r="H41" s="11">
        <v>630</v>
      </c>
      <c r="I41" s="11">
        <f t="shared" si="0"/>
        <v>13230</v>
      </c>
    </row>
    <row r="42" spans="1:11" x14ac:dyDescent="0.35">
      <c r="A42" t="s">
        <v>41</v>
      </c>
      <c r="B42" t="s">
        <v>33</v>
      </c>
      <c r="C42" t="s">
        <v>30</v>
      </c>
      <c r="D42">
        <v>10</v>
      </c>
      <c r="E42" s="11">
        <v>575</v>
      </c>
      <c r="F42" s="11">
        <v>659</v>
      </c>
      <c r="G42" s="11" t="s">
        <v>19</v>
      </c>
      <c r="H42" s="11">
        <v>575</v>
      </c>
      <c r="I42" s="11">
        <f t="shared" si="0"/>
        <v>5750</v>
      </c>
    </row>
    <row r="43" spans="1:11" x14ac:dyDescent="0.35">
      <c r="A43" t="s">
        <v>41</v>
      </c>
      <c r="B43" t="s">
        <v>33</v>
      </c>
      <c r="C43" t="s">
        <v>31</v>
      </c>
      <c r="D43">
        <v>9</v>
      </c>
      <c r="E43" s="11">
        <v>695</v>
      </c>
      <c r="F43" s="11">
        <v>799</v>
      </c>
      <c r="G43" s="11" t="s">
        <v>19</v>
      </c>
      <c r="H43" s="11">
        <v>695</v>
      </c>
      <c r="I43" s="11">
        <f t="shared" si="0"/>
        <v>6255</v>
      </c>
    </row>
    <row r="44" spans="1:11" x14ac:dyDescent="0.35">
      <c r="A44" t="s">
        <v>42</v>
      </c>
      <c r="B44" t="s">
        <v>35</v>
      </c>
      <c r="C44" t="s">
        <v>26</v>
      </c>
      <c r="D44">
        <v>16</v>
      </c>
      <c r="E44" s="11">
        <v>219</v>
      </c>
      <c r="F44" s="11">
        <v>259</v>
      </c>
      <c r="G44" s="11" t="s">
        <v>19</v>
      </c>
      <c r="H44" s="11">
        <v>219</v>
      </c>
      <c r="I44" s="11">
        <f t="shared" si="0"/>
        <v>3504</v>
      </c>
      <c r="K44" t="s">
        <v>43</v>
      </c>
    </row>
    <row r="45" spans="1:11" x14ac:dyDescent="0.35">
      <c r="A45" t="s">
        <v>42</v>
      </c>
      <c r="B45" t="s">
        <v>35</v>
      </c>
      <c r="C45" t="s">
        <v>28</v>
      </c>
      <c r="D45">
        <v>30</v>
      </c>
      <c r="E45" s="11">
        <v>415.5</v>
      </c>
      <c r="F45" s="11">
        <v>489</v>
      </c>
      <c r="G45" s="11" t="s">
        <v>19</v>
      </c>
      <c r="H45" s="11">
        <v>415.5</v>
      </c>
      <c r="I45" s="11">
        <f t="shared" si="0"/>
        <v>12465</v>
      </c>
    </row>
    <row r="46" spans="1:11" x14ac:dyDescent="0.35">
      <c r="A46" t="s">
        <v>42</v>
      </c>
      <c r="B46" t="s">
        <v>35</v>
      </c>
      <c r="C46" t="s">
        <v>29</v>
      </c>
      <c r="D46">
        <v>12</v>
      </c>
      <c r="E46" s="11">
        <v>535.6</v>
      </c>
      <c r="F46" s="11">
        <v>569</v>
      </c>
      <c r="G46" s="11" t="s">
        <v>19</v>
      </c>
      <c r="H46" s="11">
        <v>535.6</v>
      </c>
      <c r="I46" s="11">
        <f t="shared" si="0"/>
        <v>6427.2000000000007</v>
      </c>
    </row>
    <row r="47" spans="1:11" x14ac:dyDescent="0.35">
      <c r="A47" t="s">
        <v>42</v>
      </c>
      <c r="B47" t="s">
        <v>35</v>
      </c>
      <c r="C47" t="s">
        <v>30</v>
      </c>
      <c r="D47">
        <v>12</v>
      </c>
      <c r="E47" s="11">
        <v>435.5</v>
      </c>
      <c r="F47" s="11">
        <v>529</v>
      </c>
      <c r="G47" s="11" t="s">
        <v>19</v>
      </c>
      <c r="H47" s="11">
        <v>435.5</v>
      </c>
      <c r="I47" s="11">
        <f t="shared" si="0"/>
        <v>5226</v>
      </c>
    </row>
    <row r="48" spans="1:11" x14ac:dyDescent="0.35">
      <c r="A48" t="s">
        <v>42</v>
      </c>
      <c r="B48" t="s">
        <v>35</v>
      </c>
      <c r="C48" t="s">
        <v>31</v>
      </c>
      <c r="D48">
        <v>14</v>
      </c>
      <c r="E48" s="11">
        <v>615.5</v>
      </c>
      <c r="F48" s="11">
        <v>699</v>
      </c>
      <c r="G48" s="11" t="s">
        <v>19</v>
      </c>
      <c r="H48" s="11">
        <v>615.5</v>
      </c>
      <c r="I48" s="11">
        <f t="shared" si="0"/>
        <v>8617</v>
      </c>
    </row>
    <row r="49" spans="9:9" x14ac:dyDescent="0.35">
      <c r="I49" s="11"/>
    </row>
    <row r="50" spans="9:9" x14ac:dyDescent="0.35">
      <c r="I50" s="11"/>
    </row>
  </sheetData>
  <conditionalFormatting sqref="H5">
    <cfRule type="cellIs" dxfId="7" priority="1" operator="equal">
      <formula>$E5</formula>
    </cfRule>
    <cfRule type="cellIs" dxfId="6" priority="2" operator="equal">
      <formula>$F5</formula>
    </cfRule>
  </conditionalFormatting>
  <conditionalFormatting sqref="H4 H6:H48">
    <cfRule type="cellIs" dxfId="5" priority="3" operator="equal">
      <formula>$E4</formula>
    </cfRule>
    <cfRule type="cellIs" dxfId="4" priority="4" operator="equal">
      <formula>$F4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A64A-0A17-457C-ACFC-CE0DC46F0286}">
  <dimension ref="A1:I56"/>
  <sheetViews>
    <sheetView tabSelected="1" zoomScale="80" zoomScaleNormal="80" workbookViewId="0">
      <selection activeCell="Q56" sqref="Q56"/>
    </sheetView>
  </sheetViews>
  <sheetFormatPr defaultRowHeight="14.5" outlineLevelRow="3" x14ac:dyDescent="0.35"/>
  <cols>
    <col min="1" max="1" width="13" customWidth="1"/>
    <col min="2" max="2" width="12" customWidth="1"/>
    <col min="3" max="3" width="15.26953125" bestFit="1" customWidth="1"/>
    <col min="4" max="4" width="7.36328125" customWidth="1"/>
    <col min="5" max="5" width="10.453125" style="11" bestFit="1" customWidth="1"/>
    <col min="6" max="6" width="11.54296875" style="11" customWidth="1"/>
    <col min="7" max="7" width="12.453125" customWidth="1"/>
  </cols>
  <sheetData>
    <row r="1" spans="1:7" x14ac:dyDescent="0.35">
      <c r="A1" s="10" t="s">
        <v>14</v>
      </c>
    </row>
    <row r="2" spans="1:7" x14ac:dyDescent="0.35">
      <c r="A2" s="10" t="s">
        <v>55</v>
      </c>
      <c r="B2" s="10"/>
      <c r="C2" s="10"/>
      <c r="D2" s="10"/>
    </row>
    <row r="3" spans="1:7" s="14" customFormat="1" ht="43.5" x14ac:dyDescent="0.35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21</v>
      </c>
      <c r="F3" s="12" t="s">
        <v>22</v>
      </c>
      <c r="G3" s="12" t="s">
        <v>23</v>
      </c>
    </row>
    <row r="4" spans="1:7" outlineLevel="3" x14ac:dyDescent="0.35">
      <c r="A4" t="s">
        <v>32</v>
      </c>
      <c r="B4" t="s">
        <v>33</v>
      </c>
      <c r="C4" t="s">
        <v>26</v>
      </c>
      <c r="D4">
        <v>13</v>
      </c>
      <c r="E4" s="11" t="s">
        <v>19</v>
      </c>
      <c r="F4" s="11">
        <v>266.5</v>
      </c>
      <c r="G4" s="11">
        <v>3464.5</v>
      </c>
    </row>
    <row r="5" spans="1:7" outlineLevel="3" x14ac:dyDescent="0.35">
      <c r="A5" t="s">
        <v>32</v>
      </c>
      <c r="B5" t="s">
        <v>33</v>
      </c>
      <c r="C5" t="s">
        <v>28</v>
      </c>
      <c r="D5">
        <v>25</v>
      </c>
      <c r="E5" s="11" t="s">
        <v>19</v>
      </c>
      <c r="F5" s="11">
        <v>475.5</v>
      </c>
      <c r="G5" s="11">
        <v>11887.5</v>
      </c>
    </row>
    <row r="6" spans="1:7" outlineLevel="3" x14ac:dyDescent="0.35">
      <c r="A6" t="s">
        <v>32</v>
      </c>
      <c r="B6" t="s">
        <v>33</v>
      </c>
      <c r="C6" t="s">
        <v>29</v>
      </c>
      <c r="D6">
        <v>12</v>
      </c>
      <c r="E6" s="11" t="s">
        <v>19</v>
      </c>
      <c r="F6" s="11">
        <v>595.6</v>
      </c>
      <c r="G6" s="11">
        <v>7147.2000000000007</v>
      </c>
    </row>
    <row r="7" spans="1:7" outlineLevel="3" x14ac:dyDescent="0.35">
      <c r="A7" t="s">
        <v>32</v>
      </c>
      <c r="B7" t="s">
        <v>33</v>
      </c>
      <c r="C7" t="s">
        <v>30</v>
      </c>
      <c r="D7">
        <v>12</v>
      </c>
      <c r="E7" s="11" t="s">
        <v>19</v>
      </c>
      <c r="F7" s="11">
        <v>485.5</v>
      </c>
      <c r="G7" s="11">
        <v>5826</v>
      </c>
    </row>
    <row r="8" spans="1:7" outlineLevel="3" x14ac:dyDescent="0.35">
      <c r="A8" t="s">
        <v>32</v>
      </c>
      <c r="B8" t="s">
        <v>33</v>
      </c>
      <c r="C8" t="s">
        <v>31</v>
      </c>
      <c r="D8">
        <v>25</v>
      </c>
      <c r="E8" s="11" t="s">
        <v>19</v>
      </c>
      <c r="F8" s="11">
        <v>695.5</v>
      </c>
      <c r="G8" s="11">
        <v>17387.5</v>
      </c>
    </row>
    <row r="9" spans="1:7" outlineLevel="3" x14ac:dyDescent="0.35">
      <c r="A9" t="s">
        <v>34</v>
      </c>
      <c r="B9" t="s">
        <v>35</v>
      </c>
      <c r="C9" t="s">
        <v>26</v>
      </c>
      <c r="D9">
        <v>55</v>
      </c>
      <c r="E9" s="11" t="s">
        <v>19</v>
      </c>
      <c r="F9" s="11">
        <v>226.5</v>
      </c>
      <c r="G9" s="11">
        <v>12457.5</v>
      </c>
    </row>
    <row r="10" spans="1:7" outlineLevel="3" x14ac:dyDescent="0.35">
      <c r="A10" t="s">
        <v>34</v>
      </c>
      <c r="B10" t="s">
        <v>35</v>
      </c>
      <c r="C10" t="s">
        <v>28</v>
      </c>
      <c r="D10">
        <v>59</v>
      </c>
      <c r="E10" s="11" t="s">
        <v>19</v>
      </c>
      <c r="F10" s="11">
        <v>405.5</v>
      </c>
      <c r="G10" s="11">
        <v>23924.5</v>
      </c>
    </row>
    <row r="11" spans="1:7" outlineLevel="3" x14ac:dyDescent="0.35">
      <c r="A11" t="s">
        <v>34</v>
      </c>
      <c r="B11" t="s">
        <v>35</v>
      </c>
      <c r="C11" t="s">
        <v>29</v>
      </c>
      <c r="D11">
        <v>36</v>
      </c>
      <c r="E11" s="11" t="s">
        <v>19</v>
      </c>
      <c r="F11" s="11">
        <v>545.6</v>
      </c>
      <c r="G11" s="11">
        <v>19641.600000000002</v>
      </c>
    </row>
    <row r="12" spans="1:7" outlineLevel="3" x14ac:dyDescent="0.35">
      <c r="A12" t="s">
        <v>34</v>
      </c>
      <c r="B12" t="s">
        <v>35</v>
      </c>
      <c r="C12" t="s">
        <v>30</v>
      </c>
      <c r="D12">
        <v>29</v>
      </c>
      <c r="E12" s="11" t="s">
        <v>19</v>
      </c>
      <c r="F12" s="11">
        <v>445.5</v>
      </c>
      <c r="G12" s="11">
        <v>12919.5</v>
      </c>
    </row>
    <row r="13" spans="1:7" outlineLevel="3" x14ac:dyDescent="0.35">
      <c r="A13" t="s">
        <v>34</v>
      </c>
      <c r="B13" t="s">
        <v>35</v>
      </c>
      <c r="C13" t="s">
        <v>31</v>
      </c>
      <c r="D13">
        <v>21</v>
      </c>
      <c r="E13" s="11" t="s">
        <v>19</v>
      </c>
      <c r="F13" s="11">
        <v>665.5</v>
      </c>
      <c r="G13" s="11">
        <v>13975.5</v>
      </c>
    </row>
    <row r="14" spans="1:7" outlineLevel="3" x14ac:dyDescent="0.35">
      <c r="A14" t="s">
        <v>37</v>
      </c>
      <c r="B14" t="s">
        <v>35</v>
      </c>
      <c r="C14" t="s">
        <v>26</v>
      </c>
      <c r="D14">
        <v>23</v>
      </c>
      <c r="E14" s="11" t="s">
        <v>19</v>
      </c>
      <c r="F14" s="11">
        <v>266.5</v>
      </c>
      <c r="G14" s="11">
        <v>6129.5</v>
      </c>
    </row>
    <row r="15" spans="1:7" outlineLevel="3" x14ac:dyDescent="0.35">
      <c r="A15" t="s">
        <v>37</v>
      </c>
      <c r="B15" t="s">
        <v>35</v>
      </c>
      <c r="C15" t="s">
        <v>28</v>
      </c>
      <c r="D15">
        <v>6</v>
      </c>
      <c r="E15" s="11" t="s">
        <v>19</v>
      </c>
      <c r="F15" s="11">
        <v>475.5</v>
      </c>
      <c r="G15" s="11">
        <v>2853</v>
      </c>
    </row>
    <row r="16" spans="1:7" outlineLevel="3" x14ac:dyDescent="0.35">
      <c r="A16" t="s">
        <v>37</v>
      </c>
      <c r="B16" t="s">
        <v>35</v>
      </c>
      <c r="C16" t="s">
        <v>29</v>
      </c>
      <c r="D16">
        <v>17</v>
      </c>
      <c r="E16" s="11" t="s">
        <v>19</v>
      </c>
      <c r="F16" s="11">
        <v>595.6</v>
      </c>
      <c r="G16" s="11">
        <v>10125.200000000001</v>
      </c>
    </row>
    <row r="17" spans="1:7" outlineLevel="3" x14ac:dyDescent="0.35">
      <c r="A17" t="s">
        <v>37</v>
      </c>
      <c r="B17" t="s">
        <v>35</v>
      </c>
      <c r="C17" t="s">
        <v>30</v>
      </c>
      <c r="D17">
        <v>6</v>
      </c>
      <c r="E17" s="11" t="s">
        <v>19</v>
      </c>
      <c r="F17" s="11">
        <v>485.5</v>
      </c>
      <c r="G17" s="11">
        <v>2913</v>
      </c>
    </row>
    <row r="18" spans="1:7" outlineLevel="3" x14ac:dyDescent="0.35">
      <c r="A18" t="s">
        <v>37</v>
      </c>
      <c r="B18" t="s">
        <v>35</v>
      </c>
      <c r="C18" t="s">
        <v>31</v>
      </c>
      <c r="D18">
        <v>14</v>
      </c>
      <c r="E18" s="11" t="s">
        <v>19</v>
      </c>
      <c r="F18" s="11">
        <v>695.5</v>
      </c>
      <c r="G18" s="11">
        <v>9737</v>
      </c>
    </row>
    <row r="19" spans="1:7" outlineLevel="3" x14ac:dyDescent="0.35">
      <c r="A19" t="s">
        <v>38</v>
      </c>
      <c r="B19" t="s">
        <v>35</v>
      </c>
      <c r="C19" t="s">
        <v>26</v>
      </c>
      <c r="D19">
        <v>2</v>
      </c>
      <c r="E19" s="11" t="s">
        <v>19</v>
      </c>
      <c r="F19" s="11">
        <v>209</v>
      </c>
      <c r="G19" s="11">
        <v>418</v>
      </c>
    </row>
    <row r="20" spans="1:7" outlineLevel="3" x14ac:dyDescent="0.35">
      <c r="A20" t="s">
        <v>38</v>
      </c>
      <c r="B20" t="s">
        <v>35</v>
      </c>
      <c r="C20" t="s">
        <v>28</v>
      </c>
      <c r="D20">
        <v>5</v>
      </c>
      <c r="E20" s="11" t="s">
        <v>19</v>
      </c>
      <c r="F20" s="11">
        <v>405.5</v>
      </c>
      <c r="G20" s="11">
        <v>2027.5</v>
      </c>
    </row>
    <row r="21" spans="1:7" outlineLevel="3" x14ac:dyDescent="0.35">
      <c r="A21" t="s">
        <v>38</v>
      </c>
      <c r="B21" t="s">
        <v>35</v>
      </c>
      <c r="C21" t="s">
        <v>29</v>
      </c>
      <c r="D21">
        <v>4</v>
      </c>
      <c r="E21" s="11" t="s">
        <v>19</v>
      </c>
      <c r="F21" s="11">
        <v>525.6</v>
      </c>
      <c r="G21" s="11">
        <v>2102.4</v>
      </c>
    </row>
    <row r="22" spans="1:7" outlineLevel="3" x14ac:dyDescent="0.35">
      <c r="A22" t="s">
        <v>38</v>
      </c>
      <c r="B22" t="s">
        <v>35</v>
      </c>
      <c r="C22" t="s">
        <v>30</v>
      </c>
      <c r="D22">
        <v>9</v>
      </c>
      <c r="E22" s="11" t="s">
        <v>19</v>
      </c>
      <c r="F22" s="11">
        <v>425.5</v>
      </c>
      <c r="G22" s="11">
        <v>3829.5</v>
      </c>
    </row>
    <row r="23" spans="1:7" outlineLevel="3" x14ac:dyDescent="0.35">
      <c r="A23" t="s">
        <v>38</v>
      </c>
      <c r="B23" t="s">
        <v>35</v>
      </c>
      <c r="C23" t="s">
        <v>31</v>
      </c>
      <c r="D23">
        <v>6</v>
      </c>
      <c r="E23" s="11" t="s">
        <v>19</v>
      </c>
      <c r="F23" s="11">
        <v>605.5</v>
      </c>
      <c r="G23" s="11">
        <v>3633</v>
      </c>
    </row>
    <row r="24" spans="1:7" outlineLevel="3" x14ac:dyDescent="0.35">
      <c r="A24" t="s">
        <v>41</v>
      </c>
      <c r="B24" t="s">
        <v>33</v>
      </c>
      <c r="C24" t="s">
        <v>26</v>
      </c>
      <c r="D24">
        <v>26</v>
      </c>
      <c r="E24" s="11" t="s">
        <v>19</v>
      </c>
      <c r="F24" s="11">
        <v>275</v>
      </c>
      <c r="G24" s="11">
        <v>7150</v>
      </c>
    </row>
    <row r="25" spans="1:7" outlineLevel="3" x14ac:dyDescent="0.35">
      <c r="A25" t="s">
        <v>41</v>
      </c>
      <c r="B25" t="s">
        <v>33</v>
      </c>
      <c r="C25" t="s">
        <v>28</v>
      </c>
      <c r="D25">
        <v>15</v>
      </c>
      <c r="E25" s="11" t="s">
        <v>19</v>
      </c>
      <c r="F25" s="11">
        <v>465</v>
      </c>
      <c r="G25" s="11">
        <v>6975</v>
      </c>
    </row>
    <row r="26" spans="1:7" outlineLevel="3" x14ac:dyDescent="0.35">
      <c r="A26" t="s">
        <v>41</v>
      </c>
      <c r="B26" t="s">
        <v>33</v>
      </c>
      <c r="C26" t="s">
        <v>29</v>
      </c>
      <c r="D26">
        <v>21</v>
      </c>
      <c r="E26" s="11" t="s">
        <v>19</v>
      </c>
      <c r="F26" s="11">
        <v>630</v>
      </c>
      <c r="G26" s="11">
        <v>13230</v>
      </c>
    </row>
    <row r="27" spans="1:7" outlineLevel="3" x14ac:dyDescent="0.35">
      <c r="A27" t="s">
        <v>41</v>
      </c>
      <c r="B27" t="s">
        <v>33</v>
      </c>
      <c r="C27" t="s">
        <v>30</v>
      </c>
      <c r="D27">
        <v>10</v>
      </c>
      <c r="E27" s="11" t="s">
        <v>19</v>
      </c>
      <c r="F27" s="11">
        <v>575</v>
      </c>
      <c r="G27" s="11">
        <v>5750</v>
      </c>
    </row>
    <row r="28" spans="1:7" outlineLevel="3" x14ac:dyDescent="0.35">
      <c r="A28" t="s">
        <v>41</v>
      </c>
      <c r="B28" t="s">
        <v>33</v>
      </c>
      <c r="C28" t="s">
        <v>31</v>
      </c>
      <c r="D28">
        <v>9</v>
      </c>
      <c r="E28" s="11" t="s">
        <v>19</v>
      </c>
      <c r="F28" s="11">
        <v>695</v>
      </c>
      <c r="G28" s="11">
        <v>6255</v>
      </c>
    </row>
    <row r="29" spans="1:7" outlineLevel="3" x14ac:dyDescent="0.35">
      <c r="A29" t="s">
        <v>42</v>
      </c>
      <c r="B29" t="s">
        <v>35</v>
      </c>
      <c r="C29" t="s">
        <v>26</v>
      </c>
      <c r="D29">
        <v>16</v>
      </c>
      <c r="E29" s="11" t="s">
        <v>19</v>
      </c>
      <c r="F29" s="11">
        <v>219</v>
      </c>
      <c r="G29" s="11">
        <v>3504</v>
      </c>
    </row>
    <row r="30" spans="1:7" outlineLevel="3" x14ac:dyDescent="0.35">
      <c r="A30" t="s">
        <v>42</v>
      </c>
      <c r="B30" t="s">
        <v>35</v>
      </c>
      <c r="C30" t="s">
        <v>28</v>
      </c>
      <c r="D30">
        <v>30</v>
      </c>
      <c r="E30" s="11" t="s">
        <v>19</v>
      </c>
      <c r="F30" s="11">
        <v>415.5</v>
      </c>
      <c r="G30" s="11">
        <v>12465</v>
      </c>
    </row>
    <row r="31" spans="1:7" outlineLevel="3" x14ac:dyDescent="0.35">
      <c r="A31" t="s">
        <v>42</v>
      </c>
      <c r="B31" t="s">
        <v>35</v>
      </c>
      <c r="C31" t="s">
        <v>29</v>
      </c>
      <c r="D31">
        <v>12</v>
      </c>
      <c r="E31" s="11" t="s">
        <v>19</v>
      </c>
      <c r="F31" s="11">
        <v>535.6</v>
      </c>
      <c r="G31" s="11">
        <v>6427.2000000000007</v>
      </c>
    </row>
    <row r="32" spans="1:7" outlineLevel="3" x14ac:dyDescent="0.35">
      <c r="A32" t="s">
        <v>42</v>
      </c>
      <c r="B32" t="s">
        <v>35</v>
      </c>
      <c r="C32" t="s">
        <v>30</v>
      </c>
      <c r="D32">
        <v>12</v>
      </c>
      <c r="E32" s="11" t="s">
        <v>19</v>
      </c>
      <c r="F32" s="11">
        <v>435.5</v>
      </c>
      <c r="G32" s="11">
        <v>5226</v>
      </c>
    </row>
    <row r="33" spans="1:9" outlineLevel="3" x14ac:dyDescent="0.35">
      <c r="A33" t="s">
        <v>42</v>
      </c>
      <c r="B33" t="s">
        <v>35</v>
      </c>
      <c r="C33" t="s">
        <v>31</v>
      </c>
      <c r="D33">
        <v>14</v>
      </c>
      <c r="E33" s="11" t="s">
        <v>19</v>
      </c>
      <c r="F33" s="11">
        <v>615.5</v>
      </c>
      <c r="G33" s="11">
        <v>8617</v>
      </c>
    </row>
    <row r="34" spans="1:9" outlineLevel="2" x14ac:dyDescent="0.35">
      <c r="E34" s="15" t="s">
        <v>44</v>
      </c>
      <c r="G34" s="11">
        <f>SUBTOTAL(5,G4:G33)</f>
        <v>418</v>
      </c>
    </row>
    <row r="35" spans="1:9" outlineLevel="1" x14ac:dyDescent="0.35">
      <c r="E35" s="15" t="s">
        <v>45</v>
      </c>
      <c r="G35" s="11">
        <f>SUBTOTAL(4,G4:G33)</f>
        <v>23924.5</v>
      </c>
    </row>
    <row r="36" spans="1:9" outlineLevel="3" x14ac:dyDescent="0.35">
      <c r="A36" t="s">
        <v>24</v>
      </c>
      <c r="B36" t="s">
        <v>25</v>
      </c>
      <c r="C36" t="s">
        <v>26</v>
      </c>
      <c r="D36">
        <v>32</v>
      </c>
      <c r="E36" s="11" t="s">
        <v>27</v>
      </c>
      <c r="F36" s="11">
        <v>199</v>
      </c>
      <c r="G36" s="11">
        <v>6368</v>
      </c>
    </row>
    <row r="37" spans="1:9" outlineLevel="3" x14ac:dyDescent="0.35">
      <c r="A37" t="s">
        <v>24</v>
      </c>
      <c r="B37" t="s">
        <v>25</v>
      </c>
      <c r="C37" t="s">
        <v>28</v>
      </c>
      <c r="D37">
        <v>29</v>
      </c>
      <c r="E37" s="11" t="s">
        <v>27</v>
      </c>
      <c r="F37" s="11">
        <v>399</v>
      </c>
      <c r="G37" s="11">
        <v>11571</v>
      </c>
    </row>
    <row r="38" spans="1:9" outlineLevel="3" x14ac:dyDescent="0.35">
      <c r="A38" t="s">
        <v>24</v>
      </c>
      <c r="B38" t="s">
        <v>25</v>
      </c>
      <c r="C38" t="s">
        <v>29</v>
      </c>
      <c r="D38">
        <v>10</v>
      </c>
      <c r="E38" s="11" t="s">
        <v>27</v>
      </c>
      <c r="F38" s="11">
        <v>549</v>
      </c>
      <c r="G38" s="11">
        <v>5490</v>
      </c>
    </row>
    <row r="39" spans="1:9" outlineLevel="3" x14ac:dyDescent="0.35">
      <c r="A39" t="s">
        <v>24</v>
      </c>
      <c r="B39" t="s">
        <v>25</v>
      </c>
      <c r="C39" t="s">
        <v>30</v>
      </c>
      <c r="D39">
        <v>17</v>
      </c>
      <c r="E39" s="11" t="s">
        <v>27</v>
      </c>
      <c r="F39" s="11">
        <v>429</v>
      </c>
      <c r="G39" s="11">
        <v>7293</v>
      </c>
    </row>
    <row r="40" spans="1:9" outlineLevel="3" x14ac:dyDescent="0.35">
      <c r="A40" t="s">
        <v>24</v>
      </c>
      <c r="B40" t="s">
        <v>25</v>
      </c>
      <c r="C40" t="s">
        <v>31</v>
      </c>
      <c r="D40">
        <v>10</v>
      </c>
      <c r="E40" s="11" t="s">
        <v>27</v>
      </c>
      <c r="F40" s="11">
        <v>599</v>
      </c>
      <c r="G40" s="11">
        <v>5990</v>
      </c>
    </row>
    <row r="41" spans="1:9" outlineLevel="3" x14ac:dyDescent="0.35">
      <c r="A41" t="s">
        <v>36</v>
      </c>
      <c r="B41" t="s">
        <v>25</v>
      </c>
      <c r="C41" t="s">
        <v>26</v>
      </c>
      <c r="D41">
        <v>13</v>
      </c>
      <c r="E41" s="11" t="s">
        <v>27</v>
      </c>
      <c r="F41" s="11">
        <v>199</v>
      </c>
      <c r="G41" s="11">
        <v>2587</v>
      </c>
    </row>
    <row r="42" spans="1:9" outlineLevel="3" x14ac:dyDescent="0.35">
      <c r="A42" t="s">
        <v>36</v>
      </c>
      <c r="B42" t="s">
        <v>25</v>
      </c>
      <c r="C42" t="s">
        <v>28</v>
      </c>
      <c r="D42">
        <v>20</v>
      </c>
      <c r="E42" s="11" t="s">
        <v>27</v>
      </c>
      <c r="F42" s="11">
        <v>289</v>
      </c>
      <c r="G42" s="11">
        <v>5780</v>
      </c>
    </row>
    <row r="43" spans="1:9" outlineLevel="3" x14ac:dyDescent="0.35">
      <c r="A43" t="s">
        <v>36</v>
      </c>
      <c r="B43" t="s">
        <v>25</v>
      </c>
      <c r="C43" t="s">
        <v>29</v>
      </c>
      <c r="D43">
        <v>19</v>
      </c>
      <c r="E43" s="11" t="s">
        <v>27</v>
      </c>
      <c r="F43" s="11">
        <v>489</v>
      </c>
      <c r="G43" s="11">
        <v>9291</v>
      </c>
    </row>
    <row r="44" spans="1:9" outlineLevel="3" x14ac:dyDescent="0.35">
      <c r="A44" t="s">
        <v>36</v>
      </c>
      <c r="B44" t="s">
        <v>25</v>
      </c>
      <c r="C44" t="s">
        <v>30</v>
      </c>
      <c r="D44">
        <v>15</v>
      </c>
      <c r="E44" s="11" t="s">
        <v>27</v>
      </c>
      <c r="F44" s="11">
        <v>399</v>
      </c>
      <c r="G44" s="11">
        <v>5985</v>
      </c>
    </row>
    <row r="45" spans="1:9" outlineLevel="3" x14ac:dyDescent="0.35">
      <c r="A45" t="s">
        <v>36</v>
      </c>
      <c r="B45" t="s">
        <v>25</v>
      </c>
      <c r="C45" t="s">
        <v>31</v>
      </c>
      <c r="D45">
        <v>31</v>
      </c>
      <c r="E45" s="11" t="s">
        <v>27</v>
      </c>
      <c r="F45" s="11">
        <v>589</v>
      </c>
      <c r="G45" s="11">
        <v>18259</v>
      </c>
    </row>
    <row r="46" spans="1:9" outlineLevel="3" x14ac:dyDescent="0.35">
      <c r="A46" t="s">
        <v>39</v>
      </c>
      <c r="B46" t="s">
        <v>25</v>
      </c>
      <c r="C46" t="s">
        <v>26</v>
      </c>
      <c r="D46">
        <v>13</v>
      </c>
      <c r="E46" s="11" t="s">
        <v>27</v>
      </c>
      <c r="F46" s="11">
        <v>199</v>
      </c>
      <c r="G46" s="11">
        <v>2587</v>
      </c>
      <c r="I46" t="s">
        <v>43</v>
      </c>
    </row>
    <row r="47" spans="1:9" outlineLevel="3" x14ac:dyDescent="0.35">
      <c r="A47" t="s">
        <v>40</v>
      </c>
      <c r="B47" t="s">
        <v>25</v>
      </c>
      <c r="C47" t="s">
        <v>28</v>
      </c>
      <c r="D47">
        <v>38</v>
      </c>
      <c r="E47" s="11" t="s">
        <v>27</v>
      </c>
      <c r="F47" s="11">
        <v>389</v>
      </c>
      <c r="G47" s="11">
        <v>14782</v>
      </c>
    </row>
    <row r="48" spans="1:9" outlineLevel="3" x14ac:dyDescent="0.35">
      <c r="A48" t="s">
        <v>40</v>
      </c>
      <c r="B48" t="s">
        <v>25</v>
      </c>
      <c r="C48" t="s">
        <v>29</v>
      </c>
      <c r="D48">
        <v>24</v>
      </c>
      <c r="E48" s="11" t="s">
        <v>27</v>
      </c>
      <c r="F48" s="11">
        <v>529</v>
      </c>
      <c r="G48" s="11">
        <v>12696</v>
      </c>
    </row>
    <row r="49" spans="1:7" outlineLevel="3" x14ac:dyDescent="0.35">
      <c r="A49" t="s">
        <v>40</v>
      </c>
      <c r="B49" t="s">
        <v>25</v>
      </c>
      <c r="C49" t="s">
        <v>30</v>
      </c>
      <c r="D49">
        <v>6</v>
      </c>
      <c r="E49" s="11" t="s">
        <v>27</v>
      </c>
      <c r="F49" s="11">
        <v>420</v>
      </c>
      <c r="G49" s="11">
        <v>2520</v>
      </c>
    </row>
    <row r="50" spans="1:7" outlineLevel="3" x14ac:dyDescent="0.35">
      <c r="A50" t="s">
        <v>40</v>
      </c>
      <c r="B50" t="s">
        <v>25</v>
      </c>
      <c r="C50" t="s">
        <v>31</v>
      </c>
      <c r="D50">
        <v>13</v>
      </c>
      <c r="E50" s="11" t="s">
        <v>27</v>
      </c>
      <c r="F50" s="11">
        <v>579</v>
      </c>
      <c r="G50" s="11">
        <v>7527</v>
      </c>
    </row>
    <row r="51" spans="1:7" outlineLevel="2" x14ac:dyDescent="0.35">
      <c r="E51" s="15" t="s">
        <v>46</v>
      </c>
      <c r="G51" s="11">
        <f>SUBTOTAL(5,G36:G50)</f>
        <v>2520</v>
      </c>
    </row>
    <row r="52" spans="1:7" outlineLevel="1" x14ac:dyDescent="0.35">
      <c r="E52" s="15" t="s">
        <v>47</v>
      </c>
      <c r="G52" s="11">
        <f>SUBTOTAL(4,G36:G50)</f>
        <v>18259</v>
      </c>
    </row>
    <row r="53" spans="1:7" x14ac:dyDescent="0.35">
      <c r="E53" s="15" t="s">
        <v>48</v>
      </c>
      <c r="G53" s="11">
        <f>SUBTOTAL(5,G4:G50)</f>
        <v>418</v>
      </c>
    </row>
    <row r="54" spans="1:7" x14ac:dyDescent="0.35">
      <c r="E54" s="15" t="s">
        <v>49</v>
      </c>
      <c r="G54" s="11">
        <f>SUBTOTAL(4,G4:G50)</f>
        <v>23924.5</v>
      </c>
    </row>
    <row r="55" spans="1:7" x14ac:dyDescent="0.35">
      <c r="G55" s="11"/>
    </row>
    <row r="56" spans="1:7" x14ac:dyDescent="0.35">
      <c r="G56" s="11"/>
    </row>
  </sheetData>
  <conditionalFormatting sqref="F5:F54">
    <cfRule type="cellIs" dxfId="3" priority="1" operator="equal">
      <formula>#REF!</formula>
    </cfRule>
    <cfRule type="cellIs" dxfId="2" priority="2" operator="equal">
      <formula>#REF!</formula>
    </cfRule>
  </conditionalFormatting>
  <conditionalFormatting sqref="F4">
    <cfRule type="cellIs" dxfId="1" priority="3" operator="equal">
      <formula>#REF!</formula>
    </cfRule>
    <cfRule type="cellIs" dxfId="0" priority="4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2.2 Usage  </vt:lpstr>
      <vt:lpstr>Inventory by size chart </vt:lpstr>
      <vt:lpstr>2.10 Inventory Analysis</vt:lpstr>
      <vt:lpstr>NRV 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2021-04-22T09:32:34Z</dcterms:created>
  <dcterms:modified xsi:type="dcterms:W3CDTF">2021-11-19T16:50:06Z</dcterms:modified>
</cp:coreProperties>
</file>