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993130CF-ED4A-493D-83E3-10E074C64957}" xr6:coauthVersionLast="47" xr6:coauthVersionMax="47" xr10:uidLastSave="{00000000-0000-0000-0000-000000000000}"/>
  <bookViews>
    <workbookView xWindow="-110" yWindow="-110" windowWidth="19420" windowHeight="10420" xr2:uid="{D24365EC-CCEE-4FA8-83A2-209F5ED8C616}"/>
  </bookViews>
  <sheets>
    <sheet name="6.4 BB MC AC Statements" sheetId="3" r:id="rId1"/>
    <sheet name="6.8 Overhead information" sheetId="1" r:id="rId2"/>
    <sheet name="6.8 Product costing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C32" i="3"/>
  <c r="C6" i="2"/>
  <c r="D6" i="2"/>
  <c r="E6" i="2"/>
  <c r="F6" i="2"/>
  <c r="K20" i="2"/>
  <c r="J20" i="2"/>
  <c r="I20" i="2"/>
  <c r="H20" i="2"/>
  <c r="F20" i="2"/>
  <c r="E20" i="2"/>
  <c r="D20" i="2"/>
  <c r="C20" i="2"/>
  <c r="K18" i="2" l="1"/>
  <c r="J18" i="2"/>
  <c r="I18" i="2"/>
  <c r="H18" i="2"/>
  <c r="D18" i="2"/>
  <c r="E18" i="2"/>
  <c r="F18" i="2"/>
  <c r="C18" i="2"/>
  <c r="C6" i="1" l="1"/>
  <c r="C7" i="1"/>
  <c r="C5" i="1"/>
  <c r="I6" i="2"/>
  <c r="J6" i="2"/>
  <c r="K6" i="2"/>
  <c r="H6" i="2"/>
  <c r="D20" i="1"/>
  <c r="E20" i="1"/>
  <c r="F20" i="1"/>
  <c r="F25" i="1" s="1"/>
  <c r="C20" i="1"/>
  <c r="C25" i="1" s="1"/>
  <c r="F18" i="1"/>
  <c r="D18" i="1"/>
  <c r="C18" i="1"/>
  <c r="G19" i="1"/>
  <c r="G17" i="1"/>
  <c r="D25" i="1" l="1"/>
  <c r="E25" i="1"/>
  <c r="E13" i="1"/>
  <c r="C13" i="1"/>
  <c r="D13" i="1"/>
  <c r="F13" i="1"/>
  <c r="C8" i="1"/>
  <c r="G20" i="1"/>
  <c r="G18" i="1"/>
  <c r="G25" i="1" l="1"/>
  <c r="G13" i="1"/>
</calcChain>
</file>

<file path=xl/sharedStrings.xml><?xml version="1.0" encoding="utf-8"?>
<sst xmlns="http://schemas.openxmlformats.org/spreadsheetml/2006/main" count="119" uniqueCount="77">
  <si>
    <t>Set up costs</t>
  </si>
  <si>
    <t>Raw material store costs</t>
  </si>
  <si>
    <t>Quality inspection costs</t>
  </si>
  <si>
    <t>Batches</t>
  </si>
  <si>
    <t>Set ups</t>
  </si>
  <si>
    <t>Issues of materials from raw materials stores</t>
  </si>
  <si>
    <t>Quality inspections</t>
  </si>
  <si>
    <t>Total</t>
  </si>
  <si>
    <t>£</t>
  </si>
  <si>
    <t>Raw material stores costs</t>
  </si>
  <si>
    <t>Piccolo</t>
  </si>
  <si>
    <t>Medio</t>
  </si>
  <si>
    <t>Grande</t>
  </si>
  <si>
    <t>Giganto</t>
  </si>
  <si>
    <t>Pizzaiola Ltd</t>
  </si>
  <si>
    <t>Quarter ended 31 March 20-2</t>
  </si>
  <si>
    <t>Batch size</t>
  </si>
  <si>
    <t>No of items produced</t>
  </si>
  <si>
    <t>Machine hours per product</t>
  </si>
  <si>
    <t>Budgeted production overhead costs</t>
  </si>
  <si>
    <t>Machine hours (total)</t>
  </si>
  <si>
    <t>Overhead rate</t>
  </si>
  <si>
    <t>Overhead per product</t>
  </si>
  <si>
    <t>Activity Based Costing calculations</t>
  </si>
  <si>
    <t>Aluminium</t>
  </si>
  <si>
    <t>Insulation</t>
  </si>
  <si>
    <t>Consumables (screws, etc)</t>
  </si>
  <si>
    <t>Pizza stone</t>
  </si>
  <si>
    <t>Chimney</t>
  </si>
  <si>
    <t>Thermometer</t>
  </si>
  <si>
    <t>Door handle</t>
  </si>
  <si>
    <t>Burner door</t>
  </si>
  <si>
    <t>Burner handle</t>
  </si>
  <si>
    <t>Production overhead (absorption)</t>
  </si>
  <si>
    <t>Production cost</t>
  </si>
  <si>
    <t>Current price</t>
  </si>
  <si>
    <t>Markup - 40%</t>
  </si>
  <si>
    <t>Product costs</t>
  </si>
  <si>
    <t>Total variable cost</t>
  </si>
  <si>
    <t>Absorption costing</t>
  </si>
  <si>
    <t>Activity Based Costing</t>
  </si>
  <si>
    <t>Machine hours for production</t>
  </si>
  <si>
    <t>Production information</t>
  </si>
  <si>
    <t>Absorption overhead calculations</t>
  </si>
  <si>
    <t>(Under)/ over priced</t>
  </si>
  <si>
    <t>Suggested price</t>
  </si>
  <si>
    <t>Bill's Bicycles</t>
  </si>
  <si>
    <t>Year ended 30 November 20-6</t>
  </si>
  <si>
    <t>Bicycles produced, units</t>
  </si>
  <si>
    <t>Bicycles sold, units</t>
  </si>
  <si>
    <t>Sales price per unit</t>
  </si>
  <si>
    <t>Materials cost per unit</t>
  </si>
  <si>
    <t>Frame making labour, hrs</t>
  </si>
  <si>
    <t>Frame making rate</t>
  </si>
  <si>
    <t>Assembly, hrs</t>
  </si>
  <si>
    <t>Assembly rate</t>
  </si>
  <si>
    <t xml:space="preserve">Fixed production overheads </t>
  </si>
  <si>
    <t>Freewheeler Electric Bicycle</t>
  </si>
  <si>
    <t>Marginal cost statement</t>
  </si>
  <si>
    <t>Absorption cost statement</t>
  </si>
  <si>
    <t>Sales revenue</t>
  </si>
  <si>
    <t>Variable costs</t>
  </si>
  <si>
    <t>Materials</t>
  </si>
  <si>
    <t>Labour- frame making</t>
  </si>
  <si>
    <t>Labour - assembly</t>
  </si>
  <si>
    <t>Less: Closing inventory</t>
  </si>
  <si>
    <t>Fixed production overheads</t>
  </si>
  <si>
    <t xml:space="preserve">Less: Closing inventory </t>
  </si>
  <si>
    <t>Less: Cost of sales</t>
  </si>
  <si>
    <t>Gross profit</t>
  </si>
  <si>
    <t>Less: Non-Production overheads</t>
  </si>
  <si>
    <t>Administration</t>
  </si>
  <si>
    <t>Distribution</t>
  </si>
  <si>
    <t>Marketing</t>
  </si>
  <si>
    <t>Net profit</t>
  </si>
  <si>
    <t>Additional profit under Absorption costing</t>
  </si>
  <si>
    <t xml:space="preserve">Production overhead absorbed per unit of production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</si>
</sst>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[$EUR]\ #,##0.00"/>
    <numFmt numFmtId="167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 applyBorder="1" applyAlignment="1">
      <alignment horizontal="right"/>
    </xf>
    <xf numFmtId="0" fontId="4" fillId="0" borderId="0" xfId="0" applyFont="1"/>
    <xf numFmtId="164" fontId="0" fillId="0" borderId="0" xfId="1" applyNumberFormat="1" applyFont="1"/>
    <xf numFmtId="164" fontId="0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/>
    <xf numFmtId="166" fontId="0" fillId="0" borderId="0" xfId="0" applyNumberFormat="1"/>
    <xf numFmtId="9" fontId="0" fillId="0" borderId="0" xfId="2" applyFont="1"/>
    <xf numFmtId="0" fontId="5" fillId="0" borderId="0" xfId="0" applyFont="1"/>
    <xf numFmtId="2" fontId="0" fillId="0" borderId="0" xfId="0" applyNumberFormat="1" applyBorder="1"/>
    <xf numFmtId="2" fontId="0" fillId="0" borderId="3" xfId="0" applyNumberFormat="1" applyBorder="1"/>
    <xf numFmtId="43" fontId="0" fillId="0" borderId="3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5" fillId="0" borderId="0" xfId="0" applyNumberFormat="1" applyFont="1" applyBorder="1"/>
    <xf numFmtId="0" fontId="0" fillId="0" borderId="0" xfId="0" applyFill="1" applyBorder="1" applyAlignment="1">
      <alignment horizontal="center"/>
    </xf>
    <xf numFmtId="165" fontId="0" fillId="0" borderId="2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0" xfId="0" applyFill="1"/>
    <xf numFmtId="165" fontId="0" fillId="0" borderId="0" xfId="1" applyNumberFormat="1" applyFont="1" applyFill="1" applyBorder="1" applyAlignment="1">
      <alignment horizontal="right"/>
    </xf>
    <xf numFmtId="0" fontId="4" fillId="0" borderId="4" xfId="0" applyFont="1" applyBorder="1"/>
    <xf numFmtId="0" fontId="0" fillId="0" borderId="5" xfId="0" applyBorder="1"/>
    <xf numFmtId="164" fontId="0" fillId="0" borderId="8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0" fontId="0" fillId="0" borderId="9" xfId="0" applyFill="1" applyBorder="1"/>
    <xf numFmtId="0" fontId="0" fillId="0" borderId="3" xfId="0" applyFill="1" applyBorder="1"/>
    <xf numFmtId="0" fontId="0" fillId="0" borderId="5" xfId="0" applyBorder="1" applyAlignment="1">
      <alignment vertical="top"/>
    </xf>
    <xf numFmtId="43" fontId="3" fillId="0" borderId="0" xfId="1" applyFont="1" applyBorder="1"/>
    <xf numFmtId="43" fontId="3" fillId="0" borderId="8" xfId="1" applyFont="1" applyBorder="1"/>
    <xf numFmtId="2" fontId="3" fillId="0" borderId="0" xfId="0" applyNumberFormat="1" applyFont="1" applyBorder="1"/>
    <xf numFmtId="0" fontId="3" fillId="0" borderId="0" xfId="0" applyFont="1" applyBorder="1"/>
    <xf numFmtId="0" fontId="3" fillId="0" borderId="8" xfId="0" applyFont="1" applyBorder="1"/>
    <xf numFmtId="0" fontId="0" fillId="0" borderId="0" xfId="0" applyFill="1" applyBorder="1"/>
    <xf numFmtId="165" fontId="0" fillId="0" borderId="0" xfId="0" applyNumberFormat="1" applyFill="1"/>
    <xf numFmtId="0" fontId="0" fillId="0" borderId="0" xfId="0" applyFont="1"/>
    <xf numFmtId="2" fontId="0" fillId="0" borderId="7" xfId="0" applyNumberFormat="1" applyFont="1" applyBorder="1"/>
    <xf numFmtId="2" fontId="0" fillId="0" borderId="0" xfId="0" applyNumberFormat="1" applyFont="1" applyBorder="1"/>
    <xf numFmtId="2" fontId="0" fillId="0" borderId="8" xfId="0" applyNumberFormat="1" applyFont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2" fontId="0" fillId="0" borderId="12" xfId="0" applyNumberFormat="1" applyFill="1" applyBorder="1"/>
    <xf numFmtId="2" fontId="0" fillId="0" borderId="2" xfId="1" applyNumberFormat="1" applyFont="1" applyFill="1" applyBorder="1" applyAlignment="1">
      <alignment horizontal="right"/>
    </xf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Fill="1" applyBorder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7" fontId="0" fillId="2" borderId="0" xfId="0" applyNumberFormat="1" applyFill="1"/>
    <xf numFmtId="8" fontId="0" fillId="2" borderId="0" xfId="0" applyNumberFormat="1" applyFill="1"/>
    <xf numFmtId="6" fontId="0" fillId="2" borderId="0" xfId="0" applyNumberFormat="1" applyFill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3" xfId="1" applyNumberFormat="1" applyFont="1" applyFill="1" applyBorder="1"/>
    <xf numFmtId="164" fontId="0" fillId="0" borderId="13" xfId="1" applyNumberFormat="1" applyFont="1" applyFill="1" applyBorder="1"/>
    <xf numFmtId="167" fontId="0" fillId="0" borderId="0" xfId="0" applyNumberFormat="1"/>
    <xf numFmtId="2" fontId="0" fillId="0" borderId="2" xfId="0" applyNumberFormat="1" applyFill="1" applyBorder="1"/>
    <xf numFmtId="8" fontId="6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3C5E-1021-4812-B97B-E6821879CAA4}">
  <dimension ref="A1:E36"/>
  <sheetViews>
    <sheetView tabSelected="1" topLeftCell="A28" workbookViewId="0">
      <selection activeCell="D38" sqref="D38"/>
    </sheetView>
  </sheetViews>
  <sheetFormatPr defaultRowHeight="14.5" x14ac:dyDescent="0.35"/>
  <cols>
    <col min="1" max="1" width="31.1796875" customWidth="1"/>
    <col min="2" max="5" width="12.26953125" customWidth="1"/>
  </cols>
  <sheetData>
    <row r="1" spans="1:5" x14ac:dyDescent="0.35">
      <c r="A1" s="2" t="s">
        <v>46</v>
      </c>
    </row>
    <row r="2" spans="1:5" x14ac:dyDescent="0.35">
      <c r="A2" s="2" t="s">
        <v>47</v>
      </c>
    </row>
    <row r="3" spans="1:5" x14ac:dyDescent="0.35">
      <c r="A3" s="72" t="s">
        <v>48</v>
      </c>
      <c r="B3" s="73">
        <v>22000</v>
      </c>
    </row>
    <row r="4" spans="1:5" x14ac:dyDescent="0.35">
      <c r="A4" s="72" t="s">
        <v>49</v>
      </c>
      <c r="B4" s="73">
        <v>20000</v>
      </c>
    </row>
    <row r="5" spans="1:5" x14ac:dyDescent="0.35">
      <c r="A5" s="72" t="s">
        <v>50</v>
      </c>
      <c r="B5" s="74">
        <v>450</v>
      </c>
    </row>
    <row r="6" spans="1:5" x14ac:dyDescent="0.35">
      <c r="A6" s="72" t="s">
        <v>51</v>
      </c>
      <c r="B6" s="74">
        <v>75</v>
      </c>
    </row>
    <row r="7" spans="1:5" x14ac:dyDescent="0.35">
      <c r="A7" s="72" t="s">
        <v>52</v>
      </c>
      <c r="B7" s="72"/>
    </row>
    <row r="8" spans="1:5" x14ac:dyDescent="0.35">
      <c r="A8" s="72" t="s">
        <v>53</v>
      </c>
      <c r="B8" s="75"/>
    </row>
    <row r="9" spans="1:5" x14ac:dyDescent="0.35">
      <c r="A9" s="72" t="s">
        <v>54</v>
      </c>
      <c r="B9" s="72"/>
    </row>
    <row r="10" spans="1:5" x14ac:dyDescent="0.35">
      <c r="A10" s="72" t="s">
        <v>55</v>
      </c>
      <c r="B10" s="75"/>
    </row>
    <row r="11" spans="1:5" x14ac:dyDescent="0.35">
      <c r="A11" s="72" t="s">
        <v>56</v>
      </c>
      <c r="B11" s="76"/>
    </row>
    <row r="12" spans="1:5" ht="15.5" x14ac:dyDescent="0.35">
      <c r="B12" s="85" t="s">
        <v>57</v>
      </c>
      <c r="C12" s="85"/>
      <c r="D12" s="85"/>
      <c r="E12" s="85"/>
    </row>
    <row r="13" spans="1:5" ht="29" x14ac:dyDescent="0.35">
      <c r="B13" s="77" t="s">
        <v>58</v>
      </c>
      <c r="C13" s="77"/>
      <c r="D13" s="77" t="s">
        <v>59</v>
      </c>
      <c r="E13" s="77"/>
    </row>
    <row r="14" spans="1:5" x14ac:dyDescent="0.35">
      <c r="B14" s="1" t="s">
        <v>8</v>
      </c>
      <c r="C14" s="1" t="s">
        <v>8</v>
      </c>
      <c r="D14" s="1" t="s">
        <v>8</v>
      </c>
      <c r="E14" s="1" t="s">
        <v>8</v>
      </c>
    </row>
    <row r="15" spans="1:5" x14ac:dyDescent="0.35">
      <c r="A15" t="s">
        <v>60</v>
      </c>
      <c r="C15" s="78"/>
      <c r="E15" s="78"/>
    </row>
    <row r="16" spans="1:5" x14ac:dyDescent="0.35">
      <c r="A16" s="4" t="s">
        <v>61</v>
      </c>
    </row>
    <row r="17" spans="1:5" x14ac:dyDescent="0.35">
      <c r="A17" t="s">
        <v>62</v>
      </c>
      <c r="B17" s="78"/>
      <c r="D17" s="78"/>
    </row>
    <row r="18" spans="1:5" x14ac:dyDescent="0.35">
      <c r="A18" t="s">
        <v>63</v>
      </c>
      <c r="B18" s="79"/>
      <c r="D18" s="78"/>
    </row>
    <row r="19" spans="1:5" x14ac:dyDescent="0.35">
      <c r="A19" t="s">
        <v>64</v>
      </c>
      <c r="B19" s="80"/>
      <c r="D19" s="78"/>
    </row>
    <row r="20" spans="1:5" x14ac:dyDescent="0.35">
      <c r="B20" s="78"/>
    </row>
    <row r="21" spans="1:5" x14ac:dyDescent="0.35">
      <c r="A21" t="s">
        <v>65</v>
      </c>
      <c r="B21" s="80"/>
    </row>
    <row r="22" spans="1:5" x14ac:dyDescent="0.35">
      <c r="B22" s="78"/>
    </row>
    <row r="23" spans="1:5" x14ac:dyDescent="0.35">
      <c r="A23" t="s">
        <v>66</v>
      </c>
      <c r="B23" s="78"/>
      <c r="D23" s="78"/>
    </row>
    <row r="24" spans="1:5" x14ac:dyDescent="0.35">
      <c r="B24" s="78"/>
      <c r="D24" s="78"/>
    </row>
    <row r="25" spans="1:5" x14ac:dyDescent="0.35">
      <c r="A25" t="s">
        <v>67</v>
      </c>
      <c r="B25" s="78"/>
      <c r="C25" s="43"/>
      <c r="D25" s="78"/>
      <c r="E25" s="43"/>
    </row>
    <row r="26" spans="1:5" x14ac:dyDescent="0.35">
      <c r="A26" t="s">
        <v>68</v>
      </c>
      <c r="C26" s="78"/>
      <c r="D26" s="78"/>
      <c r="E26" s="78"/>
    </row>
    <row r="27" spans="1:5" x14ac:dyDescent="0.35">
      <c r="A27" t="s">
        <v>69</v>
      </c>
      <c r="C27" s="78"/>
      <c r="E27" s="78"/>
    </row>
    <row r="28" spans="1:5" x14ac:dyDescent="0.35">
      <c r="A28" t="s">
        <v>70</v>
      </c>
    </row>
    <row r="29" spans="1:5" x14ac:dyDescent="0.35">
      <c r="A29" t="s">
        <v>71</v>
      </c>
      <c r="B29" s="79">
        <v>239200</v>
      </c>
      <c r="D29" s="79">
        <v>239200</v>
      </c>
    </row>
    <row r="30" spans="1:5" x14ac:dyDescent="0.35">
      <c r="A30" t="s">
        <v>72</v>
      </c>
      <c r="B30" s="79">
        <v>1468700</v>
      </c>
      <c r="D30" s="79">
        <v>1468700</v>
      </c>
    </row>
    <row r="31" spans="1:5" x14ac:dyDescent="0.35">
      <c r="A31" t="s">
        <v>73</v>
      </c>
      <c r="B31" s="81">
        <v>362400</v>
      </c>
      <c r="D31" s="81">
        <v>362400</v>
      </c>
    </row>
    <row r="32" spans="1:5" x14ac:dyDescent="0.35">
      <c r="B32" s="79"/>
      <c r="C32" s="78">
        <f>B31+B30+B29</f>
        <v>2070300</v>
      </c>
      <c r="D32" s="79"/>
      <c r="E32" s="78">
        <f>SUM(D29:D31)</f>
        <v>2070300</v>
      </c>
    </row>
    <row r="33" spans="1:5" x14ac:dyDescent="0.35">
      <c r="A33" t="s">
        <v>74</v>
      </c>
      <c r="C33" s="82"/>
      <c r="E33" s="82"/>
    </row>
    <row r="34" spans="1:5" x14ac:dyDescent="0.35">
      <c r="A34" t="s">
        <v>75</v>
      </c>
      <c r="E34" s="83"/>
    </row>
    <row r="35" spans="1:5" x14ac:dyDescent="0.35">
      <c r="E35" s="11"/>
    </row>
    <row r="36" spans="1:5" x14ac:dyDescent="0.35">
      <c r="A36" s="45" t="s">
        <v>76</v>
      </c>
      <c r="E36" s="11"/>
    </row>
  </sheetData>
  <mergeCells count="1">
    <mergeCell ref="B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F072-EE27-4EC4-A6F1-420B5F70B1F7}">
  <dimension ref="A1:G40"/>
  <sheetViews>
    <sheetView topLeftCell="A28" workbookViewId="0">
      <selection activeCell="J29" sqref="J29"/>
    </sheetView>
  </sheetViews>
  <sheetFormatPr defaultRowHeight="14.5" x14ac:dyDescent="0.35"/>
  <cols>
    <col min="1" max="1" width="32.26953125" customWidth="1"/>
    <col min="3" max="3" width="11.08984375" bestFit="1" customWidth="1"/>
    <col min="4" max="6" width="10.08984375" bestFit="1" customWidth="1"/>
    <col min="7" max="7" width="11.08984375" bestFit="1" customWidth="1"/>
  </cols>
  <sheetData>
    <row r="1" spans="1:7" x14ac:dyDescent="0.35">
      <c r="A1" s="2" t="s">
        <v>14</v>
      </c>
    </row>
    <row r="2" spans="1:7" x14ac:dyDescent="0.35">
      <c r="A2" s="2" t="s">
        <v>15</v>
      </c>
    </row>
    <row r="4" spans="1:7" x14ac:dyDescent="0.35">
      <c r="A4" s="2" t="s">
        <v>19</v>
      </c>
      <c r="C4" s="7" t="s">
        <v>8</v>
      </c>
    </row>
    <row r="5" spans="1:7" x14ac:dyDescent="0.35">
      <c r="A5" t="s">
        <v>0</v>
      </c>
      <c r="C5" s="5">
        <f>136*600</f>
        <v>81600</v>
      </c>
    </row>
    <row r="6" spans="1:7" x14ac:dyDescent="0.35">
      <c r="A6" t="s">
        <v>1</v>
      </c>
      <c r="C6" s="5">
        <f>1205*48</f>
        <v>57840</v>
      </c>
    </row>
    <row r="7" spans="1:7" x14ac:dyDescent="0.35">
      <c r="A7" t="s">
        <v>2</v>
      </c>
      <c r="C7" s="5">
        <f>34*650</f>
        <v>22100</v>
      </c>
    </row>
    <row r="8" spans="1:7" ht="15" thickBot="1" x14ac:dyDescent="0.4">
      <c r="C8" s="6">
        <f>SUM(C5:C7)</f>
        <v>161540</v>
      </c>
    </row>
    <row r="9" spans="1:7" ht="15" thickTop="1" x14ac:dyDescent="0.35">
      <c r="C9" s="8"/>
    </row>
    <row r="11" spans="1:7" x14ac:dyDescent="0.35">
      <c r="A11" s="47" t="s">
        <v>42</v>
      </c>
      <c r="B11" s="48"/>
      <c r="C11" s="26" t="s">
        <v>10</v>
      </c>
      <c r="D11" s="26" t="s">
        <v>11</v>
      </c>
      <c r="E11" s="26" t="s">
        <v>12</v>
      </c>
      <c r="F11" s="26" t="s">
        <v>13</v>
      </c>
      <c r="G11" s="27" t="s">
        <v>7</v>
      </c>
    </row>
    <row r="12" spans="1:7" x14ac:dyDescent="0.35">
      <c r="A12" s="28" t="s">
        <v>18</v>
      </c>
      <c r="B12" s="18"/>
      <c r="C12" s="3">
        <v>3</v>
      </c>
      <c r="D12" s="3">
        <v>3.5</v>
      </c>
      <c r="E12" s="3">
        <v>4</v>
      </c>
      <c r="F12" s="3">
        <v>4.5</v>
      </c>
      <c r="G12" s="29"/>
    </row>
    <row r="13" spans="1:7" x14ac:dyDescent="0.35">
      <c r="A13" s="28" t="s">
        <v>20</v>
      </c>
      <c r="B13" s="18"/>
      <c r="C13" s="8">
        <f>3*C20</f>
        <v>2700</v>
      </c>
      <c r="D13" s="8">
        <f>3.5*D20</f>
        <v>6720</v>
      </c>
      <c r="E13" s="8">
        <f>4*E20</f>
        <v>1600</v>
      </c>
      <c r="F13" s="8">
        <f>4.5*F20</f>
        <v>2250</v>
      </c>
      <c r="G13" s="49">
        <f>SUM(C13:F13)</f>
        <v>13270</v>
      </c>
    </row>
    <row r="14" spans="1:7" x14ac:dyDescent="0.35">
      <c r="A14" s="28"/>
      <c r="B14" s="18"/>
      <c r="C14" s="8"/>
      <c r="D14" s="8"/>
      <c r="E14" s="8"/>
      <c r="F14" s="8"/>
      <c r="G14" s="49"/>
    </row>
    <row r="15" spans="1:7" x14ac:dyDescent="0.35">
      <c r="A15" s="28" t="s">
        <v>3</v>
      </c>
      <c r="B15" s="18"/>
      <c r="C15" s="8">
        <v>18</v>
      </c>
      <c r="D15" s="8">
        <v>24</v>
      </c>
      <c r="E15" s="8">
        <v>8</v>
      </c>
      <c r="F15" s="8">
        <v>10</v>
      </c>
      <c r="G15" s="49"/>
    </row>
    <row r="16" spans="1:7" x14ac:dyDescent="0.35">
      <c r="A16" s="28" t="s">
        <v>16</v>
      </c>
      <c r="B16" s="18"/>
      <c r="C16" s="8">
        <v>50</v>
      </c>
      <c r="D16" s="8">
        <v>80</v>
      </c>
      <c r="E16" s="8">
        <v>50</v>
      </c>
      <c r="F16" s="8">
        <v>50</v>
      </c>
      <c r="G16" s="49"/>
    </row>
    <row r="17" spans="1:7" x14ac:dyDescent="0.35">
      <c r="A17" s="28" t="s">
        <v>4</v>
      </c>
      <c r="B17" s="18"/>
      <c r="C17" s="8">
        <v>18</v>
      </c>
      <c r="D17" s="8">
        <v>12</v>
      </c>
      <c r="E17" s="8">
        <v>8</v>
      </c>
      <c r="F17" s="8">
        <v>10</v>
      </c>
      <c r="G17" s="49">
        <f>SUM(C17:F17)</f>
        <v>48</v>
      </c>
    </row>
    <row r="18" spans="1:7" x14ac:dyDescent="0.35">
      <c r="A18" s="28" t="s">
        <v>5</v>
      </c>
      <c r="B18" s="18"/>
      <c r="C18" s="8">
        <f>15*C15</f>
        <v>270</v>
      </c>
      <c r="D18" s="8">
        <f>20*D15</f>
        <v>480</v>
      </c>
      <c r="E18" s="8">
        <v>25</v>
      </c>
      <c r="F18" s="8">
        <f>30*F15</f>
        <v>300</v>
      </c>
      <c r="G18" s="49">
        <f>SUM(C18:F18)</f>
        <v>1075</v>
      </c>
    </row>
    <row r="19" spans="1:7" x14ac:dyDescent="0.35">
      <c r="A19" s="28" t="s">
        <v>6</v>
      </c>
      <c r="B19" s="18"/>
      <c r="C19" s="8">
        <v>24</v>
      </c>
      <c r="D19" s="8">
        <v>6</v>
      </c>
      <c r="E19" s="8">
        <v>2</v>
      </c>
      <c r="F19" s="8">
        <v>2</v>
      </c>
      <c r="G19" s="49">
        <f>SUM(C19:F19)</f>
        <v>34</v>
      </c>
    </row>
    <row r="20" spans="1:7" x14ac:dyDescent="0.35">
      <c r="A20" s="42" t="s">
        <v>17</v>
      </c>
      <c r="B20" s="43"/>
      <c r="C20" s="50">
        <f>+C16*C15</f>
        <v>900</v>
      </c>
      <c r="D20" s="50">
        <f>+D16*D15</f>
        <v>1920</v>
      </c>
      <c r="E20" s="50">
        <f>+E16*E15</f>
        <v>400</v>
      </c>
      <c r="F20" s="50">
        <f>+F16*F15</f>
        <v>500</v>
      </c>
      <c r="G20" s="51">
        <f>SUM(C20:F20)</f>
        <v>3720</v>
      </c>
    </row>
    <row r="21" spans="1:7" x14ac:dyDescent="0.35">
      <c r="A21" s="18"/>
      <c r="B21" s="18"/>
      <c r="C21" s="8"/>
      <c r="D21" s="8"/>
      <c r="E21" s="8"/>
      <c r="F21" s="8"/>
      <c r="G21" s="8"/>
    </row>
    <row r="22" spans="1:7" x14ac:dyDescent="0.35">
      <c r="C22" s="10"/>
      <c r="D22" s="10"/>
      <c r="E22" s="10"/>
      <c r="F22" s="10"/>
      <c r="G22" s="8"/>
    </row>
    <row r="23" spans="1:7" x14ac:dyDescent="0.35">
      <c r="A23" s="47" t="s">
        <v>43</v>
      </c>
      <c r="B23" s="48"/>
      <c r="C23" s="26" t="s">
        <v>10</v>
      </c>
      <c r="D23" s="26" t="s">
        <v>11</v>
      </c>
      <c r="E23" s="26" t="s">
        <v>12</v>
      </c>
      <c r="F23" s="26" t="s">
        <v>13</v>
      </c>
      <c r="G23" s="27" t="s">
        <v>7</v>
      </c>
    </row>
    <row r="24" spans="1:7" x14ac:dyDescent="0.35">
      <c r="A24" s="28" t="s">
        <v>18</v>
      </c>
      <c r="B24" s="18"/>
      <c r="C24" s="3">
        <v>3</v>
      </c>
      <c r="D24" s="3">
        <v>3.5</v>
      </c>
      <c r="E24" s="3">
        <v>4</v>
      </c>
      <c r="F24" s="3">
        <v>4.5</v>
      </c>
      <c r="G24" s="29"/>
    </row>
    <row r="25" spans="1:7" x14ac:dyDescent="0.35">
      <c r="A25" s="28" t="s">
        <v>41</v>
      </c>
      <c r="B25" s="18"/>
      <c r="C25" s="8">
        <f>C24*C20</f>
        <v>2700</v>
      </c>
      <c r="D25" s="8">
        <f t="shared" ref="D25:F25" si="0">D24*D20</f>
        <v>6720</v>
      </c>
      <c r="E25" s="8">
        <f t="shared" si="0"/>
        <v>1600</v>
      </c>
      <c r="F25" s="8">
        <f t="shared" si="0"/>
        <v>2250</v>
      </c>
      <c r="G25" s="49">
        <f>SUM(C25:F25)</f>
        <v>13270</v>
      </c>
    </row>
    <row r="26" spans="1:7" x14ac:dyDescent="0.35">
      <c r="A26" s="28"/>
      <c r="B26" s="18"/>
      <c r="C26" s="8"/>
      <c r="D26" s="8"/>
      <c r="E26" s="8"/>
      <c r="F26" s="8"/>
      <c r="G26" s="49"/>
    </row>
    <row r="27" spans="1:7" ht="15" thickBot="1" x14ac:dyDescent="0.4">
      <c r="A27" s="28" t="s">
        <v>21</v>
      </c>
      <c r="B27" s="18"/>
      <c r="C27" s="69"/>
      <c r="D27" s="70"/>
      <c r="E27" s="70"/>
      <c r="F27" s="70"/>
      <c r="G27" s="49"/>
    </row>
    <row r="28" spans="1:7" ht="15" thickTop="1" x14ac:dyDescent="0.35">
      <c r="A28" s="28"/>
      <c r="B28" s="18"/>
      <c r="C28" s="71"/>
      <c r="D28" s="70"/>
      <c r="E28" s="70"/>
      <c r="F28" s="70"/>
      <c r="G28" s="49"/>
    </row>
    <row r="29" spans="1:7" ht="15" thickBot="1" x14ac:dyDescent="0.4">
      <c r="A29" s="52" t="s">
        <v>22</v>
      </c>
      <c r="B29" s="53"/>
      <c r="C29" s="69"/>
      <c r="D29" s="69"/>
      <c r="E29" s="69"/>
      <c r="F29" s="69"/>
      <c r="G29" s="51"/>
    </row>
    <row r="30" spans="1:7" ht="15" thickTop="1" x14ac:dyDescent="0.35">
      <c r="A30" s="60"/>
      <c r="B30" s="60"/>
      <c r="C30" s="46"/>
      <c r="D30" s="46"/>
      <c r="E30" s="46"/>
      <c r="F30" s="46"/>
      <c r="G30" s="8"/>
    </row>
    <row r="31" spans="1:7" x14ac:dyDescent="0.35">
      <c r="C31" s="8"/>
      <c r="D31" s="8"/>
      <c r="E31" s="8"/>
      <c r="F31" s="8"/>
      <c r="G31" s="9"/>
    </row>
    <row r="32" spans="1:7" x14ac:dyDescent="0.35">
      <c r="A32" s="47" t="s">
        <v>23</v>
      </c>
      <c r="B32" s="54"/>
      <c r="C32" s="26" t="s">
        <v>10</v>
      </c>
      <c r="D32" s="26" t="s">
        <v>11</v>
      </c>
      <c r="E32" s="26" t="s">
        <v>12</v>
      </c>
      <c r="F32" s="26" t="s">
        <v>13</v>
      </c>
      <c r="G32" s="27" t="s">
        <v>7</v>
      </c>
    </row>
    <row r="33" spans="1:7" x14ac:dyDescent="0.35">
      <c r="A33" s="28"/>
      <c r="B33" s="18"/>
      <c r="C33" s="19" t="s">
        <v>8</v>
      </c>
      <c r="D33" s="19" t="s">
        <v>8</v>
      </c>
      <c r="E33" s="19" t="s">
        <v>8</v>
      </c>
      <c r="F33" s="21" t="s">
        <v>8</v>
      </c>
      <c r="G33" s="33" t="s">
        <v>8</v>
      </c>
    </row>
    <row r="34" spans="1:7" x14ac:dyDescent="0.35">
      <c r="A34" s="28" t="s">
        <v>4</v>
      </c>
      <c r="B34" s="18"/>
      <c r="C34" s="55"/>
      <c r="D34" s="55"/>
      <c r="E34" s="55"/>
      <c r="F34" s="55"/>
      <c r="G34" s="56"/>
    </row>
    <row r="35" spans="1:7" x14ac:dyDescent="0.35">
      <c r="A35" s="28" t="s">
        <v>9</v>
      </c>
      <c r="B35" s="18"/>
      <c r="C35" s="55"/>
      <c r="D35" s="55"/>
      <c r="E35" s="55"/>
      <c r="F35" s="55"/>
      <c r="G35" s="56"/>
    </row>
    <row r="36" spans="1:7" x14ac:dyDescent="0.35">
      <c r="A36" s="28" t="s">
        <v>6</v>
      </c>
      <c r="B36" s="18"/>
      <c r="C36" s="55"/>
      <c r="D36" s="55"/>
      <c r="E36" s="55"/>
      <c r="F36" s="55"/>
      <c r="G36" s="56"/>
    </row>
    <row r="37" spans="1:7" x14ac:dyDescent="0.35">
      <c r="A37" s="28"/>
      <c r="B37" s="18"/>
      <c r="C37" s="55"/>
      <c r="D37" s="55"/>
      <c r="E37" s="55"/>
      <c r="F37" s="55"/>
      <c r="G37" s="56"/>
    </row>
    <row r="38" spans="1:7" x14ac:dyDescent="0.35">
      <c r="A38" s="28"/>
      <c r="B38" s="18"/>
      <c r="C38" s="57"/>
      <c r="D38" s="57"/>
      <c r="E38" s="57"/>
      <c r="F38" s="58"/>
      <c r="G38" s="59"/>
    </row>
    <row r="39" spans="1:7" ht="15" thickBot="1" x14ac:dyDescent="0.4">
      <c r="A39" s="52" t="s">
        <v>22</v>
      </c>
      <c r="B39" s="53"/>
      <c r="C39" s="84"/>
      <c r="D39" s="84"/>
      <c r="E39" s="84"/>
      <c r="F39" s="84"/>
      <c r="G39" s="44"/>
    </row>
    <row r="40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7A01-BEA8-457F-A771-E8CCAFA8A1BA}">
  <dimension ref="A1:P28"/>
  <sheetViews>
    <sheetView topLeftCell="A16" workbookViewId="0">
      <selection activeCell="A15" sqref="A15"/>
    </sheetView>
  </sheetViews>
  <sheetFormatPr defaultRowHeight="14.5" x14ac:dyDescent="0.35"/>
  <cols>
    <col min="1" max="1" width="31.81640625" customWidth="1"/>
    <col min="2" max="6" width="8.7265625" customWidth="1"/>
  </cols>
  <sheetData>
    <row r="1" spans="1:16" x14ac:dyDescent="0.35">
      <c r="A1" s="2" t="s">
        <v>14</v>
      </c>
    </row>
    <row r="2" spans="1:16" x14ac:dyDescent="0.35">
      <c r="A2" s="2" t="s">
        <v>15</v>
      </c>
    </row>
    <row r="3" spans="1:16" x14ac:dyDescent="0.35">
      <c r="C3" s="86" t="s">
        <v>39</v>
      </c>
      <c r="D3" s="87"/>
      <c r="E3" s="87"/>
      <c r="F3" s="88"/>
      <c r="H3" s="86" t="s">
        <v>40</v>
      </c>
      <c r="I3" s="87"/>
      <c r="J3" s="87"/>
      <c r="K3" s="88"/>
    </row>
    <row r="4" spans="1:16" x14ac:dyDescent="0.35">
      <c r="C4" s="28"/>
      <c r="D4" s="18"/>
      <c r="E4" s="18"/>
      <c r="F4" s="29"/>
      <c r="H4" s="28"/>
      <c r="I4" s="18"/>
      <c r="J4" s="18"/>
      <c r="K4" s="29"/>
    </row>
    <row r="5" spans="1:16" s="14" customFormat="1" x14ac:dyDescent="0.35">
      <c r="C5" s="30" t="s">
        <v>10</v>
      </c>
      <c r="D5" s="23" t="s">
        <v>11</v>
      </c>
      <c r="E5" s="23" t="s">
        <v>12</v>
      </c>
      <c r="F5" s="31" t="s">
        <v>13</v>
      </c>
      <c r="G5" s="24"/>
      <c r="H5" s="30" t="s">
        <v>10</v>
      </c>
      <c r="I5" s="23" t="s">
        <v>11</v>
      </c>
      <c r="J5" s="23" t="s">
        <v>12</v>
      </c>
      <c r="K5" s="31" t="s">
        <v>13</v>
      </c>
      <c r="O5" s="25"/>
      <c r="P5" s="25"/>
    </row>
    <row r="6" spans="1:16" x14ac:dyDescent="0.35">
      <c r="A6" t="s">
        <v>17</v>
      </c>
      <c r="C6" s="28">
        <f>'6.8 Overhead information'!C15*'6.8 Overhead information'!C16</f>
        <v>900</v>
      </c>
      <c r="D6" s="18">
        <f>'6.8 Overhead information'!D15*'6.8 Overhead information'!D16</f>
        <v>1920</v>
      </c>
      <c r="E6" s="18">
        <f>'6.8 Overhead information'!E15*'6.8 Overhead information'!E16</f>
        <v>400</v>
      </c>
      <c r="F6" s="29">
        <f>'6.8 Overhead information'!F15*'6.8 Overhead information'!F16</f>
        <v>500</v>
      </c>
      <c r="H6" s="28">
        <f>C6</f>
        <v>900</v>
      </c>
      <c r="I6" s="18">
        <f t="shared" ref="I6:K6" si="0">D6</f>
        <v>1920</v>
      </c>
      <c r="J6" s="18">
        <f t="shared" si="0"/>
        <v>400</v>
      </c>
      <c r="K6" s="29">
        <f t="shared" si="0"/>
        <v>500</v>
      </c>
      <c r="O6" s="11"/>
      <c r="P6" s="11"/>
    </row>
    <row r="7" spans="1:16" x14ac:dyDescent="0.35">
      <c r="C7" s="28"/>
      <c r="D7" s="18"/>
      <c r="E7" s="18"/>
      <c r="F7" s="29"/>
      <c r="H7" s="28"/>
      <c r="I7" s="18"/>
      <c r="J7" s="18"/>
      <c r="K7" s="29"/>
      <c r="O7" s="11"/>
      <c r="P7" s="11"/>
    </row>
    <row r="8" spans="1:16" x14ac:dyDescent="0.35">
      <c r="A8" s="14" t="s">
        <v>37</v>
      </c>
      <c r="C8" s="32" t="s">
        <v>8</v>
      </c>
      <c r="D8" s="19" t="s">
        <v>8</v>
      </c>
      <c r="E8" s="21" t="s">
        <v>8</v>
      </c>
      <c r="F8" s="33" t="s">
        <v>8</v>
      </c>
      <c r="H8" s="32" t="s">
        <v>8</v>
      </c>
      <c r="I8" s="19" t="s">
        <v>8</v>
      </c>
      <c r="J8" s="21" t="s">
        <v>8</v>
      </c>
      <c r="K8" s="33" t="s">
        <v>8</v>
      </c>
      <c r="O8" s="11"/>
      <c r="P8" s="11"/>
    </row>
    <row r="9" spans="1:16" x14ac:dyDescent="0.35">
      <c r="A9" t="s">
        <v>24</v>
      </c>
      <c r="C9" s="34">
        <v>50</v>
      </c>
      <c r="D9" s="15">
        <v>60</v>
      </c>
      <c r="E9" s="15">
        <v>90</v>
      </c>
      <c r="F9" s="35">
        <v>110</v>
      </c>
      <c r="H9" s="34">
        <v>50</v>
      </c>
      <c r="I9" s="15">
        <v>60</v>
      </c>
      <c r="J9" s="15">
        <v>90</v>
      </c>
      <c r="K9" s="35">
        <v>110</v>
      </c>
      <c r="O9" s="12"/>
      <c r="P9" s="11"/>
    </row>
    <row r="10" spans="1:16" x14ac:dyDescent="0.35">
      <c r="A10" t="s">
        <v>25</v>
      </c>
      <c r="C10" s="34">
        <v>25</v>
      </c>
      <c r="D10" s="15">
        <v>30</v>
      </c>
      <c r="E10" s="15">
        <v>40</v>
      </c>
      <c r="F10" s="35">
        <v>50</v>
      </c>
      <c r="H10" s="34">
        <v>25</v>
      </c>
      <c r="I10" s="15">
        <v>30</v>
      </c>
      <c r="J10" s="15">
        <v>40</v>
      </c>
      <c r="K10" s="35">
        <v>50</v>
      </c>
      <c r="O10" s="11"/>
      <c r="P10" s="11"/>
    </row>
    <row r="11" spans="1:16" x14ac:dyDescent="0.35">
      <c r="A11" t="s">
        <v>26</v>
      </c>
      <c r="C11" s="34">
        <v>14</v>
      </c>
      <c r="D11" s="15">
        <v>15</v>
      </c>
      <c r="E11" s="15">
        <v>18</v>
      </c>
      <c r="F11" s="35">
        <v>20</v>
      </c>
      <c r="H11" s="34">
        <v>14</v>
      </c>
      <c r="I11" s="15">
        <v>15</v>
      </c>
      <c r="J11" s="15">
        <v>18</v>
      </c>
      <c r="K11" s="35">
        <v>20</v>
      </c>
      <c r="O11" s="12"/>
      <c r="P11" s="11"/>
    </row>
    <row r="12" spans="1:16" x14ac:dyDescent="0.35">
      <c r="A12" t="s">
        <v>27</v>
      </c>
      <c r="C12" s="34">
        <v>35</v>
      </c>
      <c r="D12" s="15">
        <v>40</v>
      </c>
      <c r="E12" s="15">
        <v>60</v>
      </c>
      <c r="F12" s="35">
        <v>75</v>
      </c>
      <c r="H12" s="34">
        <v>35</v>
      </c>
      <c r="I12" s="15">
        <v>40</v>
      </c>
      <c r="J12" s="15">
        <v>60</v>
      </c>
      <c r="K12" s="35">
        <v>75</v>
      </c>
      <c r="O12" s="11"/>
      <c r="P12" s="11"/>
    </row>
    <row r="13" spans="1:16" x14ac:dyDescent="0.35">
      <c r="A13" t="s">
        <v>28</v>
      </c>
      <c r="C13" s="34">
        <v>25</v>
      </c>
      <c r="D13" s="15">
        <v>25</v>
      </c>
      <c r="E13" s="15">
        <v>30</v>
      </c>
      <c r="F13" s="35">
        <v>40</v>
      </c>
      <c r="H13" s="34">
        <v>25</v>
      </c>
      <c r="I13" s="15">
        <v>25</v>
      </c>
      <c r="J13" s="15">
        <v>30</v>
      </c>
      <c r="K13" s="35">
        <v>40</v>
      </c>
      <c r="O13" s="11"/>
      <c r="P13" s="11"/>
    </row>
    <row r="14" spans="1:16" x14ac:dyDescent="0.35">
      <c r="A14" t="s">
        <v>29</v>
      </c>
      <c r="C14" s="34">
        <v>8</v>
      </c>
      <c r="D14" s="15">
        <v>10</v>
      </c>
      <c r="E14" s="15">
        <v>12</v>
      </c>
      <c r="F14" s="35">
        <v>20</v>
      </c>
      <c r="H14" s="34">
        <v>8</v>
      </c>
      <c r="I14" s="15">
        <v>10</v>
      </c>
      <c r="J14" s="15">
        <v>12</v>
      </c>
      <c r="K14" s="35">
        <v>20</v>
      </c>
      <c r="O14" s="11"/>
      <c r="P14" s="11"/>
    </row>
    <row r="15" spans="1:16" x14ac:dyDescent="0.35">
      <c r="A15" t="s">
        <v>30</v>
      </c>
      <c r="C15" s="34">
        <v>5</v>
      </c>
      <c r="D15" s="15">
        <v>5</v>
      </c>
      <c r="E15" s="15">
        <v>15</v>
      </c>
      <c r="F15" s="35">
        <v>20</v>
      </c>
      <c r="H15" s="34">
        <v>5</v>
      </c>
      <c r="I15" s="15">
        <v>5</v>
      </c>
      <c r="J15" s="15">
        <v>15</v>
      </c>
      <c r="K15" s="35">
        <v>20</v>
      </c>
      <c r="P15" s="11"/>
    </row>
    <row r="16" spans="1:16" x14ac:dyDescent="0.35">
      <c r="A16" t="s">
        <v>31</v>
      </c>
      <c r="C16" s="34">
        <v>10</v>
      </c>
      <c r="D16" s="15">
        <v>10</v>
      </c>
      <c r="E16" s="15">
        <v>15</v>
      </c>
      <c r="F16" s="35">
        <v>15</v>
      </c>
      <c r="H16" s="34">
        <v>10</v>
      </c>
      <c r="I16" s="15">
        <v>10</v>
      </c>
      <c r="J16" s="15">
        <v>15</v>
      </c>
      <c r="K16" s="35">
        <v>15</v>
      </c>
      <c r="P16" s="11"/>
    </row>
    <row r="17" spans="1:16" x14ac:dyDescent="0.35">
      <c r="A17" t="s">
        <v>32</v>
      </c>
      <c r="C17" s="36">
        <v>5</v>
      </c>
      <c r="D17" s="16">
        <v>5</v>
      </c>
      <c r="E17" s="16">
        <v>10</v>
      </c>
      <c r="F17" s="37">
        <v>10</v>
      </c>
      <c r="H17" s="36">
        <v>5</v>
      </c>
      <c r="I17" s="16">
        <v>5</v>
      </c>
      <c r="J17" s="16">
        <v>10</v>
      </c>
      <c r="K17" s="37">
        <v>10</v>
      </c>
      <c r="P17" s="11"/>
    </row>
    <row r="18" spans="1:16" x14ac:dyDescent="0.35">
      <c r="A18" s="14" t="s">
        <v>38</v>
      </c>
      <c r="B18" s="14"/>
      <c r="C18" s="38">
        <f>SUM(C9:C17)</f>
        <v>177</v>
      </c>
      <c r="D18" s="20">
        <f t="shared" ref="D18:F18" si="1">SUM(D9:D17)</f>
        <v>200</v>
      </c>
      <c r="E18" s="20">
        <f t="shared" si="1"/>
        <v>290</v>
      </c>
      <c r="F18" s="39">
        <f t="shared" si="1"/>
        <v>360</v>
      </c>
      <c r="H18" s="38">
        <f>SUM(H9:H17)</f>
        <v>177</v>
      </c>
      <c r="I18" s="20">
        <f t="shared" ref="I18" si="2">SUM(I9:I17)</f>
        <v>200</v>
      </c>
      <c r="J18" s="20">
        <f t="shared" ref="J18" si="3">SUM(J9:J17)</f>
        <v>290</v>
      </c>
      <c r="K18" s="39">
        <f t="shared" ref="K18" si="4">SUM(K9:K17)</f>
        <v>360</v>
      </c>
      <c r="P18" s="11"/>
    </row>
    <row r="19" spans="1:16" x14ac:dyDescent="0.35">
      <c r="A19" t="s">
        <v>33</v>
      </c>
      <c r="C19" s="40"/>
      <c r="D19" s="17"/>
      <c r="E19" s="17"/>
      <c r="F19" s="41"/>
      <c r="H19" s="40"/>
      <c r="I19" s="17"/>
      <c r="J19" s="17"/>
      <c r="K19" s="41"/>
      <c r="P19" s="11"/>
    </row>
    <row r="20" spans="1:16" s="2" customFormat="1" x14ac:dyDescent="0.35">
      <c r="A20" s="62" t="s">
        <v>34</v>
      </c>
      <c r="B20" s="62"/>
      <c r="C20" s="63">
        <f>C18</f>
        <v>177</v>
      </c>
      <c r="D20" s="64">
        <f>D18</f>
        <v>200</v>
      </c>
      <c r="E20" s="64">
        <f>E18</f>
        <v>290</v>
      </c>
      <c r="F20" s="65">
        <f>F18</f>
        <v>360</v>
      </c>
      <c r="G20" s="62"/>
      <c r="H20" s="63">
        <f>H18</f>
        <v>177</v>
      </c>
      <c r="I20" s="64">
        <f>I18</f>
        <v>200</v>
      </c>
      <c r="J20" s="64">
        <f>J18</f>
        <v>290</v>
      </c>
      <c r="K20" s="65">
        <f>K18</f>
        <v>360</v>
      </c>
    </row>
    <row r="21" spans="1:16" x14ac:dyDescent="0.35">
      <c r="A21" t="s">
        <v>36</v>
      </c>
      <c r="C21" s="34"/>
      <c r="D21" s="15"/>
      <c r="E21" s="15"/>
      <c r="F21" s="35"/>
      <c r="H21" s="34"/>
      <c r="I21" s="15"/>
      <c r="J21" s="15"/>
      <c r="K21" s="35"/>
      <c r="P21" s="13"/>
    </row>
    <row r="22" spans="1:16" ht="15" thickBot="1" x14ac:dyDescent="0.4">
      <c r="A22" s="45" t="s">
        <v>45</v>
      </c>
      <c r="B22" s="45"/>
      <c r="C22" s="66"/>
      <c r="D22" s="67"/>
      <c r="E22" s="67"/>
      <c r="F22" s="68"/>
      <c r="G22" s="45"/>
      <c r="H22" s="66"/>
      <c r="I22" s="67"/>
      <c r="J22" s="67"/>
      <c r="K22" s="68"/>
    </row>
    <row r="23" spans="1:16" ht="15" thickTop="1" x14ac:dyDescent="0.35">
      <c r="C23" s="36"/>
      <c r="D23" s="16"/>
      <c r="E23" s="16"/>
      <c r="F23" s="37"/>
      <c r="H23" s="42"/>
      <c r="I23" s="43"/>
      <c r="J23" s="43"/>
      <c r="K23" s="44"/>
    </row>
    <row r="25" spans="1:16" x14ac:dyDescent="0.35">
      <c r="A25" s="45" t="s">
        <v>35</v>
      </c>
      <c r="B25" s="45"/>
      <c r="C25" s="45"/>
      <c r="D25" s="45"/>
      <c r="E25" s="45"/>
      <c r="F25" s="45"/>
      <c r="G25" s="45"/>
      <c r="H25" s="61"/>
      <c r="I25" s="61"/>
      <c r="J25" s="61"/>
      <c r="K25" s="61"/>
    </row>
    <row r="27" spans="1:16" ht="15" thickBot="1" x14ac:dyDescent="0.4">
      <c r="A27" t="s">
        <v>44</v>
      </c>
      <c r="H27" s="22"/>
      <c r="I27" s="22"/>
      <c r="J27" s="22"/>
      <c r="K27" s="22"/>
    </row>
    <row r="28" spans="1:16" ht="15" thickTop="1" x14ac:dyDescent="0.35"/>
  </sheetData>
  <mergeCells count="2">
    <mergeCell ref="C3:F3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6.4 BB MC AC Statements</vt:lpstr>
      <vt:lpstr>6.8 Overhead information</vt:lpstr>
      <vt:lpstr>6.8 Product 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2021-06-26T11:29:15Z</dcterms:created>
  <dcterms:modified xsi:type="dcterms:W3CDTF">2021-10-08T13:43:59Z</dcterms:modified>
</cp:coreProperties>
</file>