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8_{E52368A7-4A12-4288-8CE7-D4FB3D8B3C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3.3 Piecework payroll" sheetId="2" r:id="rId1"/>
    <sheet name="3.4 October wages wk 2 " sheetId="3" r:id="rId2"/>
    <sheet name="3.4 Wage rat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" l="1"/>
  <c r="K5" i="2"/>
  <c r="K3" i="2"/>
  <c r="R4" i="2"/>
  <c r="R5" i="2"/>
  <c r="R3" i="2"/>
  <c r="L4" i="2"/>
  <c r="M4" i="2"/>
  <c r="N4" i="2"/>
  <c r="O4" i="2"/>
  <c r="P4" i="2"/>
  <c r="Q4" i="2"/>
  <c r="L5" i="2"/>
  <c r="M5" i="2"/>
  <c r="N5" i="2"/>
  <c r="O5" i="2"/>
  <c r="P5" i="2"/>
  <c r="Q5" i="2"/>
  <c r="M3" i="2"/>
  <c r="N3" i="2"/>
  <c r="O3" i="2"/>
  <c r="P3" i="2"/>
  <c r="Q3" i="2"/>
  <c r="L3" i="2"/>
  <c r="S5" i="2" l="1"/>
  <c r="S4" i="2"/>
  <c r="J9" i="2"/>
  <c r="J8" i="2"/>
  <c r="J7" i="2"/>
  <c r="B16" i="3"/>
  <c r="B17" i="3"/>
  <c r="C17" i="3" s="1"/>
  <c r="C28" i="3" s="1"/>
  <c r="B18" i="3"/>
  <c r="C18" i="3" s="1"/>
  <c r="C29" i="3" s="1"/>
  <c r="B19" i="3"/>
  <c r="B20" i="3"/>
  <c r="B21" i="3"/>
  <c r="C21" i="3" s="1"/>
  <c r="C32" i="3" s="1"/>
  <c r="B22" i="3"/>
  <c r="B15" i="3"/>
  <c r="C15" i="3" s="1"/>
  <c r="C26" i="3" s="1"/>
  <c r="D33" i="3"/>
  <c r="C22" i="3"/>
  <c r="C33" i="3" s="1"/>
  <c r="C20" i="3"/>
  <c r="C31" i="3" s="1"/>
  <c r="C19" i="3"/>
  <c r="C30" i="3" s="1"/>
  <c r="C16" i="3"/>
  <c r="C27" i="3" s="1"/>
  <c r="V11" i="3"/>
  <c r="U11" i="3"/>
  <c r="T11" i="3"/>
  <c r="B33" i="3" s="1"/>
  <c r="V10" i="3"/>
  <c r="D32" i="3" s="1"/>
  <c r="U10" i="3"/>
  <c r="T10" i="3"/>
  <c r="V9" i="3"/>
  <c r="D31" i="3" s="1"/>
  <c r="U9" i="3"/>
  <c r="T9" i="3"/>
  <c r="B31" i="3" s="1"/>
  <c r="E31" i="3" s="1"/>
  <c r="V8" i="3"/>
  <c r="U8" i="3"/>
  <c r="T8" i="3"/>
  <c r="D30" i="3" s="1"/>
  <c r="V7" i="3"/>
  <c r="D29" i="3" s="1"/>
  <c r="U7" i="3"/>
  <c r="T7" i="3"/>
  <c r="V6" i="3"/>
  <c r="D28" i="3" s="1"/>
  <c r="U6" i="3"/>
  <c r="T6" i="3"/>
  <c r="V5" i="3"/>
  <c r="D27" i="3" s="1"/>
  <c r="U5" i="3"/>
  <c r="T5" i="3"/>
  <c r="V4" i="3"/>
  <c r="V12" i="3" s="1"/>
  <c r="U4" i="3"/>
  <c r="U12" i="3" s="1"/>
  <c r="T4" i="3"/>
  <c r="D26" i="3" s="1"/>
  <c r="D34" i="3" s="1"/>
  <c r="K11" i="2" l="1"/>
  <c r="O11" i="2" s="1"/>
  <c r="M11" i="2"/>
  <c r="Q11" i="2" s="1"/>
  <c r="N11" i="2"/>
  <c r="R11" i="2" s="1"/>
  <c r="L11" i="2"/>
  <c r="P11" i="2" s="1"/>
  <c r="B32" i="3"/>
  <c r="E32" i="3" s="1"/>
  <c r="B27" i="3"/>
  <c r="E27" i="3" s="1"/>
  <c r="B29" i="3"/>
  <c r="E29" i="3" s="1"/>
  <c r="B28" i="3"/>
  <c r="C34" i="3"/>
  <c r="E33" i="3"/>
  <c r="E28" i="3"/>
  <c r="T12" i="3"/>
  <c r="B26" i="3"/>
  <c r="B30" i="3"/>
  <c r="E30" i="3" s="1"/>
  <c r="S11" i="2" l="1"/>
  <c r="S3" i="2"/>
  <c r="T5" i="2" s="1"/>
  <c r="E26" i="3"/>
  <c r="E34" i="3" s="1"/>
  <c r="B34" i="3"/>
</calcChain>
</file>

<file path=xl/sharedStrings.xml><?xml version="1.0" encoding="utf-8"?>
<sst xmlns="http://schemas.openxmlformats.org/spreadsheetml/2006/main" count="281" uniqueCount="47">
  <si>
    <t>Items produced</t>
  </si>
  <si>
    <t>Gross pay</t>
  </si>
  <si>
    <t>Total</t>
  </si>
  <si>
    <t>Rate per item</t>
  </si>
  <si>
    <t xml:space="preserve">Tuesday </t>
  </si>
  <si>
    <t>Wednesday</t>
  </si>
  <si>
    <t>Friday</t>
  </si>
  <si>
    <t>W/c 02/10/20-3</t>
  </si>
  <si>
    <t>Jim Preston</t>
  </si>
  <si>
    <t>Vlad Bartov</t>
  </si>
  <si>
    <t>Syed Shah</t>
  </si>
  <si>
    <t>Tariq Iqbal</t>
  </si>
  <si>
    <t>Leo Terry</t>
  </si>
  <si>
    <t xml:space="preserve">Donna Williams </t>
  </si>
  <si>
    <t>Tom Wright</t>
  </si>
  <si>
    <t>TV stand</t>
  </si>
  <si>
    <t>Table set</t>
  </si>
  <si>
    <t>Media console</t>
  </si>
  <si>
    <t>Billy Alchin</t>
  </si>
  <si>
    <t xml:space="preserve">Production week </t>
  </si>
  <si>
    <t>w/c 8/10/20-4</t>
  </si>
  <si>
    <t>Monday</t>
  </si>
  <si>
    <t>Thursday</t>
  </si>
  <si>
    <t>Saturday</t>
  </si>
  <si>
    <t>Employee</t>
  </si>
  <si>
    <t>Basic hours</t>
  </si>
  <si>
    <t>Overtime hours</t>
  </si>
  <si>
    <t>Lights produced</t>
  </si>
  <si>
    <t>Ben Dudek</t>
  </si>
  <si>
    <t>Cara Amos</t>
  </si>
  <si>
    <t>Ali Singh</t>
  </si>
  <si>
    <t>Bill Bracknell</t>
  </si>
  <si>
    <t>Mia Pyle</t>
  </si>
  <si>
    <t>Elle Moore</t>
  </si>
  <si>
    <t>Jing Yip</t>
  </si>
  <si>
    <t>Toby Bryant</t>
  </si>
  <si>
    <t>Basic hourly rate</t>
  </si>
  <si>
    <t xml:space="preserve"> Hourly overtime rate</t>
  </si>
  <si>
    <t>Overtime premium:</t>
  </si>
  <si>
    <t>Wages summary information</t>
  </si>
  <si>
    <t>Basic wages</t>
  </si>
  <si>
    <t>Overtime pay</t>
  </si>
  <si>
    <t>Production bonus</t>
  </si>
  <si>
    <t>Total gross pay</t>
  </si>
  <si>
    <t>Rate per hour</t>
  </si>
  <si>
    <t>Gross pay summary</t>
  </si>
  <si>
    <t xml:space="preserve">Billy Alchin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</si>
</sst>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2" fontId="0" fillId="3" borderId="1" xfId="0" applyNumberFormat="1" applyFill="1" applyBorder="1"/>
    <xf numFmtId="2" fontId="0" fillId="0" borderId="1" xfId="0" applyNumberFormat="1" applyBorder="1"/>
    <xf numFmtId="0" fontId="0" fillId="4" borderId="1" xfId="0" applyFill="1" applyBorder="1"/>
    <xf numFmtId="2" fontId="0" fillId="3" borderId="2" xfId="0" applyNumberFormat="1" applyFill="1" applyBorder="1"/>
    <xf numFmtId="2" fontId="0" fillId="0" borderId="2" xfId="0" applyNumberFormat="1" applyBorder="1"/>
    <xf numFmtId="0" fontId="0" fillId="4" borderId="2" xfId="0" applyFill="1" applyBorder="1"/>
    <xf numFmtId="164" fontId="0" fillId="0" borderId="0" xfId="0" applyNumberFormat="1"/>
    <xf numFmtId="0" fontId="1" fillId="5" borderId="0" xfId="0" applyFont="1" applyFill="1"/>
    <xf numFmtId="0" fontId="0" fillId="5" borderId="0" xfId="0" applyFill="1"/>
    <xf numFmtId="9" fontId="0" fillId="5" borderId="0" xfId="0" applyNumberFormat="1" applyFill="1"/>
    <xf numFmtId="164" fontId="0" fillId="3" borderId="1" xfId="1" applyNumberFormat="1" applyFont="1" applyFill="1" applyBorder="1"/>
    <xf numFmtId="164" fontId="0" fillId="0" borderId="1" xfId="0" applyNumberFormat="1" applyBorder="1"/>
    <xf numFmtId="164" fontId="0" fillId="0" borderId="1" xfId="1" applyNumberFormat="1" applyFont="1" applyBorder="1"/>
    <xf numFmtId="164" fontId="0" fillId="4" borderId="1" xfId="1" applyNumberFormat="1" applyFont="1" applyFill="1" applyBorder="1"/>
    <xf numFmtId="164" fontId="0" fillId="3" borderId="2" xfId="1" applyNumberFormat="1" applyFont="1" applyFill="1" applyBorder="1"/>
    <xf numFmtId="164" fontId="0" fillId="0" borderId="2" xfId="1" applyNumberFormat="1" applyFont="1" applyBorder="1"/>
    <xf numFmtId="164" fontId="0" fillId="4" borderId="2" xfId="1" applyNumberFormat="1" applyFont="1" applyFill="1" applyBorder="1"/>
    <xf numFmtId="8" fontId="0" fillId="0" borderId="0" xfId="0" applyNumberFormat="1"/>
    <xf numFmtId="0" fontId="1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Production w/c 02/10/20-3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'3.3 Piecework payroll'!$J$3</c:f>
              <c:strCache>
                <c:ptCount val="1"/>
                <c:pt idx="0">
                  <c:v>TV stand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Piecework payroll'!$K$2:$R$2</c:f>
              <c:strCache>
                <c:ptCount val="8"/>
                <c:pt idx="0">
                  <c:v>Billy Alchin </c:v>
                </c:pt>
                <c:pt idx="1">
                  <c:v>Jim Preston</c:v>
                </c:pt>
                <c:pt idx="2">
                  <c:v>Vlad Bartov</c:v>
                </c:pt>
                <c:pt idx="3">
                  <c:v>Syed Shah</c:v>
                </c:pt>
                <c:pt idx="4">
                  <c:v>Tariq Iqbal</c:v>
                </c:pt>
                <c:pt idx="5">
                  <c:v>Leo Terry</c:v>
                </c:pt>
                <c:pt idx="6">
                  <c:v>Donna Williams </c:v>
                </c:pt>
                <c:pt idx="7">
                  <c:v>Tom Wright</c:v>
                </c:pt>
              </c:strCache>
            </c:strRef>
          </c:cat>
          <c:val>
            <c:numRef>
              <c:f>'3.3 Piecework payroll'!$K$3:$R$3</c:f>
              <c:numCache>
                <c:formatCode>General</c:formatCode>
                <c:ptCount val="8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4</c:v>
                </c:pt>
                <c:pt idx="6">
                  <c:v>11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0-4660-A5B6-F048C4AF8422}"/>
            </c:ext>
          </c:extLst>
        </c:ser>
        <c:ser>
          <c:idx val="1"/>
          <c:order val="1"/>
          <c:tx>
            <c:strRef>
              <c:f>'3.3 Piecework payroll'!$J$4</c:f>
              <c:strCache>
                <c:ptCount val="1"/>
                <c:pt idx="0">
                  <c:v>Table set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Piecework payroll'!$K$2:$R$2</c:f>
              <c:strCache>
                <c:ptCount val="8"/>
                <c:pt idx="0">
                  <c:v>Billy Alchin </c:v>
                </c:pt>
                <c:pt idx="1">
                  <c:v>Jim Preston</c:v>
                </c:pt>
                <c:pt idx="2">
                  <c:v>Vlad Bartov</c:v>
                </c:pt>
                <c:pt idx="3">
                  <c:v>Syed Shah</c:v>
                </c:pt>
                <c:pt idx="4">
                  <c:v>Tariq Iqbal</c:v>
                </c:pt>
                <c:pt idx="5">
                  <c:v>Leo Terry</c:v>
                </c:pt>
                <c:pt idx="6">
                  <c:v>Donna Williams </c:v>
                </c:pt>
                <c:pt idx="7">
                  <c:v>Tom Wright</c:v>
                </c:pt>
              </c:strCache>
            </c:strRef>
          </c:cat>
          <c:val>
            <c:numRef>
              <c:f>'3.3 Piecework payroll'!$K$4:$R$4</c:f>
              <c:numCache>
                <c:formatCode>General</c:formatCode>
                <c:ptCount val="8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0-4660-A5B6-F048C4AF8422}"/>
            </c:ext>
          </c:extLst>
        </c:ser>
        <c:ser>
          <c:idx val="2"/>
          <c:order val="2"/>
          <c:tx>
            <c:strRef>
              <c:f>'3.3 Piecework payroll'!$J$5</c:f>
              <c:strCache>
                <c:ptCount val="1"/>
                <c:pt idx="0">
                  <c:v>Media console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Piecework payroll'!$K$2:$R$2</c:f>
              <c:strCache>
                <c:ptCount val="8"/>
                <c:pt idx="0">
                  <c:v>Billy Alchin </c:v>
                </c:pt>
                <c:pt idx="1">
                  <c:v>Jim Preston</c:v>
                </c:pt>
                <c:pt idx="2">
                  <c:v>Vlad Bartov</c:v>
                </c:pt>
                <c:pt idx="3">
                  <c:v>Syed Shah</c:v>
                </c:pt>
                <c:pt idx="4">
                  <c:v>Tariq Iqbal</c:v>
                </c:pt>
                <c:pt idx="5">
                  <c:v>Leo Terry</c:v>
                </c:pt>
                <c:pt idx="6">
                  <c:v>Donna Williams </c:v>
                </c:pt>
                <c:pt idx="7">
                  <c:v>Tom Wright</c:v>
                </c:pt>
              </c:strCache>
            </c:strRef>
          </c:cat>
          <c:val>
            <c:numRef>
              <c:f>'3.3 Piecework payroll'!$K$5:$R$5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12</c:v>
                </c:pt>
                <c:pt idx="3">
                  <c:v>10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F0-4660-A5B6-F048C4AF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4584032"/>
        <c:axId val="194589024"/>
      </c:barChart>
      <c:catAx>
        <c:axId val="19458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89024"/>
        <c:crosses val="autoZero"/>
        <c:auto val="1"/>
        <c:lblAlgn val="ctr"/>
        <c:lblOffset val="100"/>
        <c:noMultiLvlLbl val="0"/>
      </c:catAx>
      <c:valAx>
        <c:axId val="19458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items produced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8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wages w/c 8/10/20-4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581395348837209E-2"/>
          <c:y val="0.10175582990397805"/>
          <c:w val="0.97209302325581393"/>
          <c:h val="0.80793147770108986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 October wages wk 2 '!$B$25:$D$25</c:f>
              <c:strCache>
                <c:ptCount val="3"/>
                <c:pt idx="0">
                  <c:v>Basic wages</c:v>
                </c:pt>
                <c:pt idx="1">
                  <c:v>Overtime pay</c:v>
                </c:pt>
                <c:pt idx="2">
                  <c:v>Production bonus</c:v>
                </c:pt>
              </c:strCache>
            </c:strRef>
          </c:cat>
          <c:val>
            <c:numRef>
              <c:f>'3.4 October wages wk 2 '!$B$26:$D$26</c:f>
            </c:numRef>
          </c:val>
          <c:extLst>
            <c:ext xmlns:c16="http://schemas.microsoft.com/office/drawing/2014/chart" uri="{C3380CC4-5D6E-409C-BE32-E72D297353CC}">
              <c16:uniqueId val="{00000000-4979-4475-89DB-638B2F5CABB9}"/>
            </c:ext>
          </c:extLst>
        </c:ser>
        <c:ser>
          <c:idx val="1"/>
          <c:order val="1"/>
          <c:cat>
            <c:strRef>
              <c:f>'3.4 October wages wk 2 '!$B$25:$D$25</c:f>
              <c:strCache>
                <c:ptCount val="3"/>
                <c:pt idx="0">
                  <c:v>Basic wages</c:v>
                </c:pt>
                <c:pt idx="1">
                  <c:v>Overtime pay</c:v>
                </c:pt>
                <c:pt idx="2">
                  <c:v>Production bonus</c:v>
                </c:pt>
              </c:strCache>
            </c:strRef>
          </c:cat>
          <c:val>
            <c:numRef>
              <c:f>'3.4 October wages wk 2 '!$B$27:$D$27</c:f>
            </c:numRef>
          </c:val>
          <c:extLst>
            <c:ext xmlns:c16="http://schemas.microsoft.com/office/drawing/2014/chart" uri="{C3380CC4-5D6E-409C-BE32-E72D297353CC}">
              <c16:uniqueId val="{00000001-4979-4475-89DB-638B2F5CABB9}"/>
            </c:ext>
          </c:extLst>
        </c:ser>
        <c:ser>
          <c:idx val="2"/>
          <c:order val="2"/>
          <c:cat>
            <c:strRef>
              <c:f>'3.4 October wages wk 2 '!$B$25:$D$25</c:f>
              <c:strCache>
                <c:ptCount val="3"/>
                <c:pt idx="0">
                  <c:v>Basic wages</c:v>
                </c:pt>
                <c:pt idx="1">
                  <c:v>Overtime pay</c:v>
                </c:pt>
                <c:pt idx="2">
                  <c:v>Production bonus</c:v>
                </c:pt>
              </c:strCache>
            </c:strRef>
          </c:cat>
          <c:val>
            <c:numRef>
              <c:f>'3.4 October wages wk 2 '!$B$28:$D$28</c:f>
            </c:numRef>
          </c:val>
          <c:extLst>
            <c:ext xmlns:c16="http://schemas.microsoft.com/office/drawing/2014/chart" uri="{C3380CC4-5D6E-409C-BE32-E72D297353CC}">
              <c16:uniqueId val="{00000002-4979-4475-89DB-638B2F5CABB9}"/>
            </c:ext>
          </c:extLst>
        </c:ser>
        <c:ser>
          <c:idx val="3"/>
          <c:order val="3"/>
          <c:cat>
            <c:strRef>
              <c:f>'3.4 October wages wk 2 '!$B$25:$D$25</c:f>
              <c:strCache>
                <c:ptCount val="3"/>
                <c:pt idx="0">
                  <c:v>Basic wages</c:v>
                </c:pt>
                <c:pt idx="1">
                  <c:v>Overtime pay</c:v>
                </c:pt>
                <c:pt idx="2">
                  <c:v>Production bonus</c:v>
                </c:pt>
              </c:strCache>
            </c:strRef>
          </c:cat>
          <c:val>
            <c:numRef>
              <c:f>'3.4 October wages wk 2 '!$B$29:$D$29</c:f>
            </c:numRef>
          </c:val>
          <c:extLst>
            <c:ext xmlns:c16="http://schemas.microsoft.com/office/drawing/2014/chart" uri="{C3380CC4-5D6E-409C-BE32-E72D297353CC}">
              <c16:uniqueId val="{00000003-4979-4475-89DB-638B2F5CABB9}"/>
            </c:ext>
          </c:extLst>
        </c:ser>
        <c:ser>
          <c:idx val="4"/>
          <c:order val="4"/>
          <c:cat>
            <c:strRef>
              <c:f>'3.4 October wages wk 2 '!$B$25:$D$25</c:f>
              <c:strCache>
                <c:ptCount val="3"/>
                <c:pt idx="0">
                  <c:v>Basic wages</c:v>
                </c:pt>
                <c:pt idx="1">
                  <c:v>Overtime pay</c:v>
                </c:pt>
                <c:pt idx="2">
                  <c:v>Production bonus</c:v>
                </c:pt>
              </c:strCache>
            </c:strRef>
          </c:cat>
          <c:val>
            <c:numRef>
              <c:f>'3.4 October wages wk 2 '!$B$30:$D$30</c:f>
            </c:numRef>
          </c:val>
          <c:extLst>
            <c:ext xmlns:c16="http://schemas.microsoft.com/office/drawing/2014/chart" uri="{C3380CC4-5D6E-409C-BE32-E72D297353CC}">
              <c16:uniqueId val="{00000004-4979-4475-89DB-638B2F5CABB9}"/>
            </c:ext>
          </c:extLst>
        </c:ser>
        <c:ser>
          <c:idx val="5"/>
          <c:order val="5"/>
          <c:cat>
            <c:strRef>
              <c:f>'3.4 October wages wk 2 '!$B$25:$D$25</c:f>
              <c:strCache>
                <c:ptCount val="3"/>
                <c:pt idx="0">
                  <c:v>Basic wages</c:v>
                </c:pt>
                <c:pt idx="1">
                  <c:v>Overtime pay</c:v>
                </c:pt>
                <c:pt idx="2">
                  <c:v>Production bonus</c:v>
                </c:pt>
              </c:strCache>
            </c:strRef>
          </c:cat>
          <c:val>
            <c:numRef>
              <c:f>'3.4 October wages wk 2 '!$B$31:$D$31</c:f>
            </c:numRef>
          </c:val>
          <c:extLst>
            <c:ext xmlns:c16="http://schemas.microsoft.com/office/drawing/2014/chart" uri="{C3380CC4-5D6E-409C-BE32-E72D297353CC}">
              <c16:uniqueId val="{00000005-4979-4475-89DB-638B2F5CABB9}"/>
            </c:ext>
          </c:extLst>
        </c:ser>
        <c:ser>
          <c:idx val="6"/>
          <c:order val="6"/>
          <c:cat>
            <c:strRef>
              <c:f>'3.4 October wages wk 2 '!$B$25:$D$25</c:f>
              <c:strCache>
                <c:ptCount val="3"/>
                <c:pt idx="0">
                  <c:v>Basic wages</c:v>
                </c:pt>
                <c:pt idx="1">
                  <c:v>Overtime pay</c:v>
                </c:pt>
                <c:pt idx="2">
                  <c:v>Production bonus</c:v>
                </c:pt>
              </c:strCache>
            </c:strRef>
          </c:cat>
          <c:val>
            <c:numRef>
              <c:f>'3.4 October wages wk 2 '!$B$32:$D$32</c:f>
            </c:numRef>
          </c:val>
          <c:extLst>
            <c:ext xmlns:c16="http://schemas.microsoft.com/office/drawing/2014/chart" uri="{C3380CC4-5D6E-409C-BE32-E72D297353CC}">
              <c16:uniqueId val="{00000006-4979-4475-89DB-638B2F5CABB9}"/>
            </c:ext>
          </c:extLst>
        </c:ser>
        <c:ser>
          <c:idx val="7"/>
          <c:order val="7"/>
          <c:cat>
            <c:strRef>
              <c:f>'3.4 October wages wk 2 '!$B$25:$D$25</c:f>
              <c:strCache>
                <c:ptCount val="3"/>
                <c:pt idx="0">
                  <c:v>Basic wages</c:v>
                </c:pt>
                <c:pt idx="1">
                  <c:v>Overtime pay</c:v>
                </c:pt>
                <c:pt idx="2">
                  <c:v>Production bonus</c:v>
                </c:pt>
              </c:strCache>
            </c:strRef>
          </c:cat>
          <c:val>
            <c:numRef>
              <c:f>'3.4 October wages wk 2 '!$B$33:$D$33</c:f>
            </c:numRef>
          </c:val>
          <c:extLst>
            <c:ext xmlns:c16="http://schemas.microsoft.com/office/drawing/2014/chart" uri="{C3380CC4-5D6E-409C-BE32-E72D297353CC}">
              <c16:uniqueId val="{00000007-4979-4475-89DB-638B2F5CABB9}"/>
            </c:ext>
          </c:extLst>
        </c:ser>
        <c:ser>
          <c:idx val="8"/>
          <c:order val="8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979-4475-89DB-638B2F5CABB9}"/>
              </c:ext>
            </c:extLst>
          </c:dPt>
          <c:dPt>
            <c:idx val="1"/>
            <c:bubble3D val="0"/>
            <c:explosion val="33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979-4475-89DB-638B2F5CAB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979-4475-89DB-638B2F5CAB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 October wages wk 2 '!$B$25:$D$25</c:f>
              <c:strCache>
                <c:ptCount val="3"/>
                <c:pt idx="0">
                  <c:v>Basic wages</c:v>
                </c:pt>
                <c:pt idx="1">
                  <c:v>Overtime pay</c:v>
                </c:pt>
                <c:pt idx="2">
                  <c:v>Production bonus</c:v>
                </c:pt>
              </c:strCache>
            </c:strRef>
          </c:cat>
          <c:val>
            <c:numRef>
              <c:f>'3.4 October wages wk 2 '!$B$34:$D$34</c:f>
              <c:numCache>
                <c:formatCode>"£"#,##0.00</c:formatCode>
                <c:ptCount val="3"/>
                <c:pt idx="0">
                  <c:v>5472</c:v>
                </c:pt>
                <c:pt idx="1">
                  <c:v>644.375</c:v>
                </c:pt>
                <c:pt idx="2">
                  <c:v>397.5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79-4475-89DB-638B2F5CA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606425</xdr:colOff>
      <xdr:row>11</xdr:row>
      <xdr:rowOff>174624</xdr:rowOff>
    </xdr:from>
    <xdr:to>
      <xdr:col>19</xdr:col>
      <xdr:colOff>123825</xdr:colOff>
      <xdr:row>32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A136E1-421E-4534-960A-5D92B2C71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13</xdr:row>
      <xdr:rowOff>9525</xdr:rowOff>
    </xdr:from>
    <xdr:to>
      <xdr:col>18</xdr:col>
      <xdr:colOff>590550</xdr:colOff>
      <xdr:row>43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98F5F3-C00F-4A04-AD0F-2E27D571C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56EA9-B4C2-47E3-A402-2966541711E2}">
  <dimension ref="A1:T31"/>
  <sheetViews>
    <sheetView tabSelected="1" workbookViewId="0">
      <selection activeCell="K5" sqref="K5"/>
    </sheetView>
  </sheetViews>
  <sheetFormatPr defaultRowHeight="14.5" x14ac:dyDescent="0.35"/>
  <cols>
    <col min="1" max="1" width="14.08984375" bestFit="1" customWidth="1"/>
    <col min="2" max="5" width="13.36328125" bestFit="1" customWidth="1"/>
    <col min="6" max="6" width="14.81640625" bestFit="1" customWidth="1"/>
    <col min="7" max="7" width="14.81640625" customWidth="1"/>
    <col min="8" max="8" width="14.36328125" customWidth="1"/>
    <col min="10" max="10" width="14.453125" customWidth="1"/>
    <col min="11" max="13" width="9.7265625" customWidth="1"/>
    <col min="14" max="15" width="8.7265625" customWidth="1"/>
    <col min="16" max="18" width="9.7265625" customWidth="1"/>
    <col min="19" max="19" width="7.08984375" bestFit="1" customWidth="1"/>
    <col min="20" max="20" width="12.36328125" customWidth="1"/>
  </cols>
  <sheetData>
    <row r="1" spans="1:20" x14ac:dyDescent="0.35">
      <c r="A1" s="5" t="s">
        <v>7</v>
      </c>
      <c r="B1" s="5"/>
      <c r="C1" s="5"/>
      <c r="D1" s="5"/>
      <c r="E1" s="5"/>
      <c r="J1" s="5" t="s">
        <v>45</v>
      </c>
      <c r="K1" s="5"/>
    </row>
    <row r="2" spans="1:20" ht="2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18</v>
      </c>
      <c r="H2" s="5" t="s">
        <v>14</v>
      </c>
      <c r="J2" s="1" t="s">
        <v>0</v>
      </c>
      <c r="K2" s="2" t="s">
        <v>46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14</v>
      </c>
      <c r="S2" s="2" t="s">
        <v>2</v>
      </c>
    </row>
    <row r="3" spans="1:20" x14ac:dyDescent="0.35">
      <c r="A3" t="s">
        <v>16</v>
      </c>
      <c r="B3" t="s">
        <v>17</v>
      </c>
      <c r="C3" t="s">
        <v>17</v>
      </c>
      <c r="D3" t="s">
        <v>15</v>
      </c>
      <c r="E3" t="s">
        <v>15</v>
      </c>
      <c r="F3" t="s">
        <v>15</v>
      </c>
      <c r="G3" t="s">
        <v>17</v>
      </c>
      <c r="H3" t="s">
        <v>17</v>
      </c>
      <c r="J3" s="3" t="s">
        <v>15</v>
      </c>
      <c r="K3" s="3">
        <f>COUNTIF($G$3:$G$14,$J3)</f>
        <v>3</v>
      </c>
      <c r="L3" s="3">
        <f>COUNTIF(A$3:A$31,$J3)</f>
        <v>9</v>
      </c>
      <c r="M3" s="3">
        <f t="shared" ref="M3:R3" si="0">COUNTIF(B$3:B$31,$J3)</f>
        <v>8</v>
      </c>
      <c r="N3" s="3">
        <f t="shared" si="0"/>
        <v>10</v>
      </c>
      <c r="O3" s="3">
        <f t="shared" si="0"/>
        <v>13</v>
      </c>
      <c r="P3" s="3">
        <f t="shared" si="0"/>
        <v>4</v>
      </c>
      <c r="Q3" s="3">
        <f t="shared" si="0"/>
        <v>11</v>
      </c>
      <c r="R3" s="3">
        <f>COUNTIF(H$3:H$31,$J3)</f>
        <v>8</v>
      </c>
      <c r="S3" s="3">
        <f>SUM(K3:R3)</f>
        <v>66</v>
      </c>
    </row>
    <row r="4" spans="1:20" x14ac:dyDescent="0.35">
      <c r="A4" t="s">
        <v>16</v>
      </c>
      <c r="B4" t="s">
        <v>16</v>
      </c>
      <c r="C4" t="s">
        <v>15</v>
      </c>
      <c r="D4" t="s">
        <v>16</v>
      </c>
      <c r="E4" t="s">
        <v>16</v>
      </c>
      <c r="F4" t="s">
        <v>17</v>
      </c>
      <c r="G4" t="s">
        <v>16</v>
      </c>
      <c r="H4" t="s">
        <v>16</v>
      </c>
      <c r="J4" s="3" t="s">
        <v>16</v>
      </c>
      <c r="K4" s="3">
        <f t="shared" ref="K4:K5" si="1">COUNTIF($G$3:$G$14,$J4)</f>
        <v>6</v>
      </c>
      <c r="L4" s="3">
        <f t="shared" ref="L4:L5" si="2">COUNTIF(A$3:A$31,$J4)</f>
        <v>8</v>
      </c>
      <c r="M4" s="3">
        <f t="shared" ref="M4:M5" si="3">COUNTIF(B$3:B$31,$J4)</f>
        <v>9</v>
      </c>
      <c r="N4" s="3">
        <f t="shared" ref="N4:N5" si="4">COUNTIF(C$3:C$31,$J4)</f>
        <v>4</v>
      </c>
      <c r="O4" s="3">
        <f t="shared" ref="O4:O5" si="5">COUNTIF(D$3:D$31,$J4)</f>
        <v>4</v>
      </c>
      <c r="P4" s="3">
        <f t="shared" ref="P4:P5" si="6">COUNTIF(E$3:E$31,$J4)</f>
        <v>7</v>
      </c>
      <c r="Q4" s="3">
        <f t="shared" ref="Q4:Q5" si="7">COUNTIF(F$3:F$31,$J4)</f>
        <v>3</v>
      </c>
      <c r="R4" s="3">
        <f t="shared" ref="R4:R5" si="8">COUNTIF(H$3:H$31,$J4)</f>
        <v>5</v>
      </c>
      <c r="S4" s="3">
        <f t="shared" ref="S4:S5" si="9">SUM(K4:R4)</f>
        <v>46</v>
      </c>
    </row>
    <row r="5" spans="1:20" x14ac:dyDescent="0.35">
      <c r="A5" t="s">
        <v>15</v>
      </c>
      <c r="B5" t="s">
        <v>16</v>
      </c>
      <c r="C5" t="s">
        <v>17</v>
      </c>
      <c r="D5" t="s">
        <v>16</v>
      </c>
      <c r="E5" t="s">
        <v>16</v>
      </c>
      <c r="F5" t="s">
        <v>15</v>
      </c>
      <c r="G5" t="s">
        <v>16</v>
      </c>
      <c r="H5" t="s">
        <v>16</v>
      </c>
      <c r="J5" s="3" t="s">
        <v>17</v>
      </c>
      <c r="K5" s="3">
        <f t="shared" si="1"/>
        <v>3</v>
      </c>
      <c r="L5" s="3">
        <f t="shared" si="2"/>
        <v>6</v>
      </c>
      <c r="M5" s="3">
        <f t="shared" si="3"/>
        <v>12</v>
      </c>
      <c r="N5" s="3">
        <f t="shared" si="4"/>
        <v>10</v>
      </c>
      <c r="O5" s="3">
        <f t="shared" si="5"/>
        <v>7</v>
      </c>
      <c r="P5" s="3">
        <f t="shared" si="6"/>
        <v>7</v>
      </c>
      <c r="Q5" s="3">
        <f t="shared" si="7"/>
        <v>13</v>
      </c>
      <c r="R5" s="3">
        <f t="shared" si="8"/>
        <v>11</v>
      </c>
      <c r="S5" s="3">
        <f t="shared" si="9"/>
        <v>69</v>
      </c>
      <c r="T5" s="6">
        <f>COUNTA(A3:H31)-S3-S4-S5</f>
        <v>0</v>
      </c>
    </row>
    <row r="6" spans="1:20" x14ac:dyDescent="0.35">
      <c r="A6" t="s">
        <v>17</v>
      </c>
      <c r="B6" t="s">
        <v>17</v>
      </c>
      <c r="C6" t="s">
        <v>15</v>
      </c>
      <c r="D6" t="s">
        <v>15</v>
      </c>
      <c r="E6" t="s">
        <v>16</v>
      </c>
      <c r="F6" t="s">
        <v>17</v>
      </c>
      <c r="G6" t="s">
        <v>16</v>
      </c>
      <c r="H6" t="s">
        <v>15</v>
      </c>
      <c r="J6" s="1" t="s">
        <v>3</v>
      </c>
      <c r="K6" s="1"/>
      <c r="L6" s="4"/>
      <c r="M6" s="4"/>
      <c r="N6" s="4"/>
      <c r="O6" s="4"/>
      <c r="P6" s="4"/>
      <c r="Q6" s="4"/>
      <c r="R6" s="4"/>
      <c r="S6" s="3"/>
    </row>
    <row r="7" spans="1:20" x14ac:dyDescent="0.35">
      <c r="A7" t="s">
        <v>16</v>
      </c>
      <c r="B7" t="s">
        <v>15</v>
      </c>
      <c r="C7" t="s">
        <v>17</v>
      </c>
      <c r="D7" t="s">
        <v>17</v>
      </c>
      <c r="E7" t="s">
        <v>17</v>
      </c>
      <c r="F7" t="s">
        <v>17</v>
      </c>
      <c r="G7" t="s">
        <v>15</v>
      </c>
      <c r="H7" t="s">
        <v>17</v>
      </c>
      <c r="J7" s="3" t="str">
        <f>J3</f>
        <v>TV stand</v>
      </c>
      <c r="K7" s="4">
        <v>35</v>
      </c>
      <c r="L7" s="4">
        <v>35</v>
      </c>
      <c r="M7" s="4">
        <v>35</v>
      </c>
      <c r="N7" s="4">
        <v>35</v>
      </c>
      <c r="O7" s="4">
        <v>35</v>
      </c>
      <c r="P7" s="4">
        <v>35</v>
      </c>
      <c r="Q7" s="4">
        <v>35</v>
      </c>
      <c r="R7" s="4">
        <v>35</v>
      </c>
      <c r="S7" s="3"/>
    </row>
    <row r="8" spans="1:20" x14ac:dyDescent="0.35">
      <c r="A8" t="s">
        <v>16</v>
      </c>
      <c r="B8" t="s">
        <v>17</v>
      </c>
      <c r="C8" t="s">
        <v>15</v>
      </c>
      <c r="D8" t="s">
        <v>15</v>
      </c>
      <c r="E8" t="s">
        <v>16</v>
      </c>
      <c r="F8" t="s">
        <v>15</v>
      </c>
      <c r="G8" t="s">
        <v>17</v>
      </c>
      <c r="H8" t="s">
        <v>15</v>
      </c>
      <c r="J8" s="3" t="str">
        <f t="shared" ref="J8:J9" si="10">J4</f>
        <v>Table set</v>
      </c>
      <c r="K8" s="4">
        <v>30</v>
      </c>
      <c r="L8" s="4">
        <v>30</v>
      </c>
      <c r="M8" s="4">
        <v>30</v>
      </c>
      <c r="N8" s="4">
        <v>30</v>
      </c>
      <c r="O8" s="4">
        <v>30</v>
      </c>
      <c r="P8" s="4">
        <v>30</v>
      </c>
      <c r="Q8" s="4">
        <v>30</v>
      </c>
      <c r="R8" s="4">
        <v>30</v>
      </c>
      <c r="S8" s="3"/>
    </row>
    <row r="9" spans="1:20" x14ac:dyDescent="0.35">
      <c r="A9" t="s">
        <v>15</v>
      </c>
      <c r="B9" t="s">
        <v>17</v>
      </c>
      <c r="C9" t="s">
        <v>17</v>
      </c>
      <c r="D9" t="s">
        <v>16</v>
      </c>
      <c r="E9" t="s">
        <v>15</v>
      </c>
      <c r="F9" t="s">
        <v>17</v>
      </c>
      <c r="G9" t="s">
        <v>17</v>
      </c>
      <c r="H9" t="s">
        <v>17</v>
      </c>
      <c r="J9" s="3" t="str">
        <f t="shared" si="10"/>
        <v>Media console</v>
      </c>
      <c r="K9" s="4">
        <v>28</v>
      </c>
      <c r="L9" s="4">
        <v>28</v>
      </c>
      <c r="M9" s="4">
        <v>28</v>
      </c>
      <c r="N9" s="4">
        <v>28</v>
      </c>
      <c r="O9" s="4">
        <v>28</v>
      </c>
      <c r="P9" s="4">
        <v>28</v>
      </c>
      <c r="Q9" s="4">
        <v>28</v>
      </c>
      <c r="R9" s="4">
        <v>28</v>
      </c>
      <c r="S9" s="3"/>
    </row>
    <row r="10" spans="1:20" x14ac:dyDescent="0.35">
      <c r="A10" t="s">
        <v>15</v>
      </c>
      <c r="B10" t="s">
        <v>16</v>
      </c>
      <c r="C10" t="s">
        <v>15</v>
      </c>
      <c r="D10" t="s">
        <v>16</v>
      </c>
      <c r="E10" t="s">
        <v>17</v>
      </c>
      <c r="F10" t="s">
        <v>15</v>
      </c>
      <c r="G10" t="s">
        <v>16</v>
      </c>
      <c r="H10" t="s">
        <v>17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0" x14ac:dyDescent="0.35">
      <c r="A11" t="s">
        <v>16</v>
      </c>
      <c r="B11" t="s">
        <v>16</v>
      </c>
      <c r="C11" t="s">
        <v>15</v>
      </c>
      <c r="D11" t="s">
        <v>15</v>
      </c>
      <c r="E11" t="s">
        <v>16</v>
      </c>
      <c r="F11" t="s">
        <v>17</v>
      </c>
      <c r="G11" t="s">
        <v>16</v>
      </c>
      <c r="H11" t="s">
        <v>17</v>
      </c>
      <c r="J11" s="1" t="s">
        <v>1</v>
      </c>
      <c r="K11" s="1">
        <f>K3*K7+K4*K8+K5*K9</f>
        <v>369</v>
      </c>
      <c r="L11" s="1">
        <f>L3*L7+L4*L8+L5*L9</f>
        <v>723</v>
      </c>
      <c r="M11" s="1">
        <f t="shared" ref="M11:R11" si="11">M3*M7+M4*M8+M5*M9</f>
        <v>886</v>
      </c>
      <c r="N11" s="1">
        <f t="shared" si="11"/>
        <v>750</v>
      </c>
      <c r="O11" s="1">
        <f t="shared" si="11"/>
        <v>771</v>
      </c>
      <c r="P11" s="1">
        <f t="shared" si="11"/>
        <v>546</v>
      </c>
      <c r="Q11" s="1">
        <f t="shared" si="11"/>
        <v>839</v>
      </c>
      <c r="R11" s="1">
        <f t="shared" si="11"/>
        <v>738</v>
      </c>
      <c r="S11" s="1">
        <f>SUM(K11:R11)</f>
        <v>5622</v>
      </c>
    </row>
    <row r="12" spans="1:20" x14ac:dyDescent="0.35">
      <c r="A12" t="s">
        <v>15</v>
      </c>
      <c r="B12" t="s">
        <v>17</v>
      </c>
      <c r="C12" t="s">
        <v>17</v>
      </c>
      <c r="D12" t="s">
        <v>17</v>
      </c>
      <c r="E12" t="s">
        <v>17</v>
      </c>
      <c r="F12" t="s">
        <v>17</v>
      </c>
      <c r="G12" t="s">
        <v>16</v>
      </c>
      <c r="H12" t="s">
        <v>15</v>
      </c>
    </row>
    <row r="13" spans="1:20" x14ac:dyDescent="0.35">
      <c r="A13" t="s">
        <v>17</v>
      </c>
      <c r="B13" t="s">
        <v>15</v>
      </c>
      <c r="C13" t="s">
        <v>16</v>
      </c>
      <c r="D13" t="s">
        <v>15</v>
      </c>
      <c r="E13" t="s">
        <v>17</v>
      </c>
      <c r="F13" t="s">
        <v>15</v>
      </c>
      <c r="G13" t="s">
        <v>15</v>
      </c>
      <c r="H13" t="s">
        <v>16</v>
      </c>
    </row>
    <row r="14" spans="1:20" x14ac:dyDescent="0.35">
      <c r="A14" t="s">
        <v>16</v>
      </c>
      <c r="B14" t="s">
        <v>17</v>
      </c>
      <c r="C14" t="s">
        <v>17</v>
      </c>
      <c r="D14" t="s">
        <v>17</v>
      </c>
      <c r="E14" t="s">
        <v>15</v>
      </c>
      <c r="F14" t="s">
        <v>17</v>
      </c>
      <c r="G14" t="s">
        <v>15</v>
      </c>
      <c r="H14" t="s">
        <v>15</v>
      </c>
    </row>
    <row r="15" spans="1:20" x14ac:dyDescent="0.35">
      <c r="A15" t="s">
        <v>16</v>
      </c>
      <c r="B15" t="s">
        <v>15</v>
      </c>
      <c r="C15" t="s">
        <v>15</v>
      </c>
      <c r="D15" t="s">
        <v>17</v>
      </c>
      <c r="E15" t="s">
        <v>17</v>
      </c>
      <c r="F15" t="s">
        <v>16</v>
      </c>
      <c r="H15" t="s">
        <v>15</v>
      </c>
    </row>
    <row r="16" spans="1:20" x14ac:dyDescent="0.35">
      <c r="A16" t="s">
        <v>16</v>
      </c>
      <c r="B16" t="s">
        <v>16</v>
      </c>
      <c r="C16" t="s">
        <v>17</v>
      </c>
      <c r="D16" t="s">
        <v>15</v>
      </c>
      <c r="E16" t="s">
        <v>16</v>
      </c>
      <c r="F16" t="s">
        <v>15</v>
      </c>
      <c r="H16" t="s">
        <v>15</v>
      </c>
    </row>
    <row r="17" spans="1:8" x14ac:dyDescent="0.35">
      <c r="A17" t="s">
        <v>15</v>
      </c>
      <c r="B17" t="s">
        <v>17</v>
      </c>
      <c r="C17" t="s">
        <v>15</v>
      </c>
      <c r="D17" t="s">
        <v>15</v>
      </c>
      <c r="E17" t="s">
        <v>15</v>
      </c>
      <c r="F17" t="s">
        <v>15</v>
      </c>
      <c r="H17" t="s">
        <v>17</v>
      </c>
    </row>
    <row r="18" spans="1:8" x14ac:dyDescent="0.35">
      <c r="A18" t="s">
        <v>15</v>
      </c>
      <c r="B18" t="s">
        <v>16</v>
      </c>
      <c r="C18" t="s">
        <v>15</v>
      </c>
      <c r="D18" t="s">
        <v>15</v>
      </c>
      <c r="E18" t="s">
        <v>17</v>
      </c>
      <c r="F18" t="s">
        <v>15</v>
      </c>
      <c r="H18" t="s">
        <v>17</v>
      </c>
    </row>
    <row r="19" spans="1:8" x14ac:dyDescent="0.35">
      <c r="A19" t="s">
        <v>17</v>
      </c>
      <c r="B19" t="s">
        <v>17</v>
      </c>
      <c r="C19" t="s">
        <v>16</v>
      </c>
      <c r="D19" t="s">
        <v>15</v>
      </c>
      <c r="E19" t="s">
        <v>16</v>
      </c>
      <c r="F19" t="s">
        <v>17</v>
      </c>
      <c r="H19" t="s">
        <v>17</v>
      </c>
    </row>
    <row r="20" spans="1:8" x14ac:dyDescent="0.35">
      <c r="A20" t="s">
        <v>17</v>
      </c>
      <c r="B20" t="s">
        <v>16</v>
      </c>
      <c r="C20" t="s">
        <v>17</v>
      </c>
      <c r="D20" t="s">
        <v>15</v>
      </c>
      <c r="E20" t="s">
        <v>17</v>
      </c>
      <c r="F20" t="s">
        <v>17</v>
      </c>
      <c r="H20" t="s">
        <v>16</v>
      </c>
    </row>
    <row r="21" spans="1:8" x14ac:dyDescent="0.35">
      <c r="A21" t="s">
        <v>15</v>
      </c>
      <c r="B21" t="s">
        <v>17</v>
      </c>
      <c r="C21" t="s">
        <v>17</v>
      </c>
      <c r="D21" t="s">
        <v>15</v>
      </c>
      <c r="F21" t="s">
        <v>17</v>
      </c>
      <c r="H21" t="s">
        <v>17</v>
      </c>
    </row>
    <row r="22" spans="1:8" x14ac:dyDescent="0.35">
      <c r="A22" t="s">
        <v>17</v>
      </c>
      <c r="B22" t="s">
        <v>15</v>
      </c>
      <c r="C22" t="s">
        <v>16</v>
      </c>
      <c r="D22" t="s">
        <v>17</v>
      </c>
      <c r="F22" t="s">
        <v>15</v>
      </c>
      <c r="H22" t="s">
        <v>17</v>
      </c>
    </row>
    <row r="23" spans="1:8" x14ac:dyDescent="0.35">
      <c r="A23" t="s">
        <v>15</v>
      </c>
      <c r="B23" t="s">
        <v>17</v>
      </c>
      <c r="C23" t="s">
        <v>15</v>
      </c>
      <c r="D23" t="s">
        <v>15</v>
      </c>
      <c r="F23" t="s">
        <v>17</v>
      </c>
      <c r="H23" t="s">
        <v>16</v>
      </c>
    </row>
    <row r="24" spans="1:8" x14ac:dyDescent="0.35">
      <c r="A24" t="s">
        <v>15</v>
      </c>
      <c r="B24" t="s">
        <v>15</v>
      </c>
      <c r="C24" t="s">
        <v>15</v>
      </c>
      <c r="D24" t="s">
        <v>17</v>
      </c>
      <c r="F24" t="s">
        <v>16</v>
      </c>
      <c r="H24" t="s">
        <v>15</v>
      </c>
    </row>
    <row r="25" spans="1:8" x14ac:dyDescent="0.35">
      <c r="A25" t="s">
        <v>17</v>
      </c>
      <c r="B25" t="s">
        <v>15</v>
      </c>
      <c r="C25" t="s">
        <v>17</v>
      </c>
      <c r="D25" t="s">
        <v>17</v>
      </c>
      <c r="F25" t="s">
        <v>17</v>
      </c>
      <c r="H25" t="s">
        <v>17</v>
      </c>
    </row>
    <row r="26" spans="1:8" x14ac:dyDescent="0.35">
      <c r="B26" t="s">
        <v>15</v>
      </c>
      <c r="C26" t="s">
        <v>16</v>
      </c>
      <c r="D26" t="s">
        <v>15</v>
      </c>
      <c r="F26" t="s">
        <v>17</v>
      </c>
      <c r="H26" t="s">
        <v>15</v>
      </c>
    </row>
    <row r="27" spans="1:8" x14ac:dyDescent="0.35">
      <c r="B27" t="s">
        <v>15</v>
      </c>
      <c r="F27" t="s">
        <v>15</v>
      </c>
    </row>
    <row r="28" spans="1:8" x14ac:dyDescent="0.35">
      <c r="B28" t="s">
        <v>16</v>
      </c>
      <c r="F28" t="s">
        <v>16</v>
      </c>
    </row>
    <row r="29" spans="1:8" x14ac:dyDescent="0.35">
      <c r="B29" t="s">
        <v>17</v>
      </c>
      <c r="F29" t="s">
        <v>15</v>
      </c>
    </row>
    <row r="30" spans="1:8" x14ac:dyDescent="0.35">
      <c r="B30" t="s">
        <v>16</v>
      </c>
    </row>
    <row r="31" spans="1:8" x14ac:dyDescent="0.35">
      <c r="B31" t="s">
        <v>17</v>
      </c>
    </row>
  </sheetData>
  <sortState xmlns:xlrd2="http://schemas.microsoft.com/office/spreadsheetml/2017/richdata2" ref="C173:C183">
    <sortCondition ref="C172:C183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94AA-E194-4B4A-A070-C1594E1BF8EA}">
  <dimension ref="A1:V35"/>
  <sheetViews>
    <sheetView topLeftCell="A13" workbookViewId="0">
      <selection activeCell="H14" sqref="H14"/>
    </sheetView>
  </sheetViews>
  <sheetFormatPr defaultRowHeight="14.5" x14ac:dyDescent="0.35"/>
  <cols>
    <col min="1" max="1" width="17.453125" customWidth="1"/>
    <col min="2" max="2" width="9.81640625" customWidth="1"/>
    <col min="3" max="3" width="9.7265625" customWidth="1"/>
    <col min="4" max="4" width="10.08984375" customWidth="1"/>
    <col min="5" max="5" width="9.08984375" bestFit="1" customWidth="1"/>
  </cols>
  <sheetData>
    <row r="1" spans="1:22" x14ac:dyDescent="0.35">
      <c r="A1" s="5" t="s">
        <v>19</v>
      </c>
    </row>
    <row r="2" spans="1:22" x14ac:dyDescent="0.35">
      <c r="A2" s="5" t="s">
        <v>20</v>
      </c>
      <c r="B2" s="28" t="s">
        <v>21</v>
      </c>
      <c r="C2" s="28"/>
      <c r="D2" s="28"/>
      <c r="E2" s="28" t="s">
        <v>4</v>
      </c>
      <c r="F2" s="28"/>
      <c r="G2" s="28"/>
      <c r="H2" s="28" t="s">
        <v>5</v>
      </c>
      <c r="I2" s="28"/>
      <c r="J2" s="28"/>
      <c r="K2" s="28" t="s">
        <v>22</v>
      </c>
      <c r="L2" s="28"/>
      <c r="M2" s="28"/>
      <c r="N2" s="28" t="s">
        <v>6</v>
      </c>
      <c r="O2" s="28"/>
      <c r="P2" s="28"/>
      <c r="Q2" s="28" t="s">
        <v>23</v>
      </c>
      <c r="R2" s="28"/>
      <c r="S2" s="28"/>
      <c r="T2" s="28" t="s">
        <v>2</v>
      </c>
      <c r="U2" s="28"/>
      <c r="V2" s="28"/>
    </row>
    <row r="3" spans="1:22" ht="43.5" x14ac:dyDescent="0.35">
      <c r="A3" s="1" t="s">
        <v>24</v>
      </c>
      <c r="B3" s="7" t="s">
        <v>25</v>
      </c>
      <c r="C3" s="8" t="s">
        <v>26</v>
      </c>
      <c r="D3" s="9" t="s">
        <v>27</v>
      </c>
      <c r="E3" s="7" t="s">
        <v>25</v>
      </c>
      <c r="F3" s="8" t="s">
        <v>26</v>
      </c>
      <c r="G3" s="9" t="s">
        <v>27</v>
      </c>
      <c r="H3" s="7" t="s">
        <v>25</v>
      </c>
      <c r="I3" s="8" t="s">
        <v>26</v>
      </c>
      <c r="J3" s="9" t="s">
        <v>27</v>
      </c>
      <c r="K3" s="7" t="s">
        <v>25</v>
      </c>
      <c r="L3" s="8" t="s">
        <v>26</v>
      </c>
      <c r="M3" s="9" t="s">
        <v>27</v>
      </c>
      <c r="N3" s="7" t="s">
        <v>25</v>
      </c>
      <c r="O3" s="8" t="s">
        <v>26</v>
      </c>
      <c r="P3" s="9" t="s">
        <v>27</v>
      </c>
      <c r="Q3" s="7" t="s">
        <v>25</v>
      </c>
      <c r="R3" s="8" t="s">
        <v>26</v>
      </c>
      <c r="S3" s="9" t="s">
        <v>27</v>
      </c>
      <c r="T3" s="7" t="s">
        <v>25</v>
      </c>
      <c r="U3" s="8" t="s">
        <v>26</v>
      </c>
      <c r="V3" s="9" t="s">
        <v>27</v>
      </c>
    </row>
    <row r="4" spans="1:22" x14ac:dyDescent="0.35">
      <c r="A4" s="3" t="s">
        <v>28</v>
      </c>
      <c r="B4" s="10">
        <v>7.5</v>
      </c>
      <c r="C4" s="11"/>
      <c r="D4" s="12">
        <v>14</v>
      </c>
      <c r="E4" s="10">
        <v>7.5</v>
      </c>
      <c r="F4" s="11">
        <v>0.5</v>
      </c>
      <c r="G4" s="12">
        <v>16</v>
      </c>
      <c r="H4" s="10">
        <v>7.5</v>
      </c>
      <c r="I4" s="11"/>
      <c r="J4" s="12">
        <v>13</v>
      </c>
      <c r="K4" s="10">
        <v>7.5</v>
      </c>
      <c r="L4" s="11"/>
      <c r="M4" s="12">
        <v>12</v>
      </c>
      <c r="N4" s="10">
        <v>6</v>
      </c>
      <c r="O4" s="11"/>
      <c r="P4" s="12">
        <v>11</v>
      </c>
      <c r="Q4" s="10"/>
      <c r="R4" s="11"/>
      <c r="S4" s="12"/>
      <c r="T4" s="10">
        <f>B4+E4+H4+K4+N4+Q4</f>
        <v>36</v>
      </c>
      <c r="U4" s="11">
        <f t="shared" ref="U4:V11" si="0">C4+F4+I4+L4+O4+R4</f>
        <v>0.5</v>
      </c>
      <c r="V4" s="12">
        <f t="shared" si="0"/>
        <v>66</v>
      </c>
    </row>
    <row r="5" spans="1:22" x14ac:dyDescent="0.35">
      <c r="A5" s="3" t="s">
        <v>29</v>
      </c>
      <c r="B5" s="10">
        <v>7.5</v>
      </c>
      <c r="C5" s="11">
        <v>1</v>
      </c>
      <c r="D5" s="12">
        <v>17</v>
      </c>
      <c r="E5" s="10">
        <v>7.5</v>
      </c>
      <c r="F5" s="11"/>
      <c r="G5" s="12">
        <v>13</v>
      </c>
      <c r="H5" s="10">
        <v>7.5</v>
      </c>
      <c r="I5" s="11"/>
      <c r="J5" s="12">
        <v>15</v>
      </c>
      <c r="K5" s="10">
        <v>7.5</v>
      </c>
      <c r="L5" s="11"/>
      <c r="M5" s="12">
        <v>15</v>
      </c>
      <c r="N5" s="10">
        <v>6</v>
      </c>
      <c r="O5" s="11">
        <v>1</v>
      </c>
      <c r="P5" s="12">
        <v>14</v>
      </c>
      <c r="Q5" s="10"/>
      <c r="R5" s="11">
        <v>2</v>
      </c>
      <c r="S5" s="12">
        <v>4</v>
      </c>
      <c r="T5" s="10">
        <f t="shared" ref="T5:T11" si="1">B5+E5+H5+K5+N5+Q5</f>
        <v>36</v>
      </c>
      <c r="U5" s="11">
        <f t="shared" si="0"/>
        <v>4</v>
      </c>
      <c r="V5" s="12">
        <f t="shared" si="0"/>
        <v>78</v>
      </c>
    </row>
    <row r="6" spans="1:22" x14ac:dyDescent="0.35">
      <c r="A6" s="3" t="s">
        <v>30</v>
      </c>
      <c r="B6" s="10">
        <v>7.5</v>
      </c>
      <c r="C6" s="11"/>
      <c r="D6" s="12">
        <v>12</v>
      </c>
      <c r="E6" s="10">
        <v>7.5</v>
      </c>
      <c r="F6" s="11"/>
      <c r="G6" s="12">
        <v>13</v>
      </c>
      <c r="H6" s="10">
        <v>7.5</v>
      </c>
      <c r="I6" s="11">
        <v>2</v>
      </c>
      <c r="J6" s="12">
        <v>18</v>
      </c>
      <c r="K6" s="10">
        <v>7.5</v>
      </c>
      <c r="L6" s="11"/>
      <c r="M6" s="12">
        <v>13</v>
      </c>
      <c r="N6" s="10">
        <v>6</v>
      </c>
      <c r="O6" s="11"/>
      <c r="P6" s="12">
        <v>10</v>
      </c>
      <c r="Q6" s="10"/>
      <c r="R6" s="11">
        <v>2</v>
      </c>
      <c r="S6" s="12">
        <v>7</v>
      </c>
      <c r="T6" s="10">
        <f t="shared" si="1"/>
        <v>36</v>
      </c>
      <c r="U6" s="11">
        <f t="shared" si="0"/>
        <v>4</v>
      </c>
      <c r="V6" s="12">
        <f t="shared" si="0"/>
        <v>73</v>
      </c>
    </row>
    <row r="7" spans="1:22" x14ac:dyDescent="0.35">
      <c r="A7" s="3" t="s">
        <v>31</v>
      </c>
      <c r="B7" s="10">
        <v>7.5</v>
      </c>
      <c r="C7" s="11">
        <v>1.5</v>
      </c>
      <c r="D7" s="12">
        <v>16</v>
      </c>
      <c r="E7" s="10">
        <v>7.5</v>
      </c>
      <c r="F7" s="11"/>
      <c r="G7" s="12">
        <v>16</v>
      </c>
      <c r="H7" s="10">
        <v>7.5</v>
      </c>
      <c r="I7" s="11"/>
      <c r="J7" s="12">
        <v>15</v>
      </c>
      <c r="K7" s="10">
        <v>7.5</v>
      </c>
      <c r="L7" s="11">
        <v>1.5</v>
      </c>
      <c r="M7" s="12">
        <v>18</v>
      </c>
      <c r="N7" s="10">
        <v>6</v>
      </c>
      <c r="O7" s="11">
        <v>1.5</v>
      </c>
      <c r="P7" s="12">
        <v>13</v>
      </c>
      <c r="Q7" s="10"/>
      <c r="R7" s="11"/>
      <c r="S7" s="12"/>
      <c r="T7" s="10">
        <f t="shared" si="1"/>
        <v>36</v>
      </c>
      <c r="U7" s="11">
        <f t="shared" si="0"/>
        <v>4.5</v>
      </c>
      <c r="V7" s="12">
        <f t="shared" si="0"/>
        <v>78</v>
      </c>
    </row>
    <row r="8" spans="1:22" x14ac:dyDescent="0.35">
      <c r="A8" s="3" t="s">
        <v>32</v>
      </c>
      <c r="B8" s="10">
        <v>7.5</v>
      </c>
      <c r="C8" s="11"/>
      <c r="D8" s="12">
        <v>14</v>
      </c>
      <c r="E8" s="10">
        <v>7.5</v>
      </c>
      <c r="F8" s="11">
        <v>2</v>
      </c>
      <c r="G8" s="12">
        <v>20</v>
      </c>
      <c r="H8" s="10">
        <v>7.5</v>
      </c>
      <c r="I8" s="11"/>
      <c r="J8" s="12">
        <v>15</v>
      </c>
      <c r="K8" s="10">
        <v>7.5</v>
      </c>
      <c r="L8" s="11"/>
      <c r="M8" s="12">
        <v>12</v>
      </c>
      <c r="N8" s="10">
        <v>6</v>
      </c>
      <c r="O8" s="11"/>
      <c r="P8" s="12">
        <v>10</v>
      </c>
      <c r="Q8" s="10"/>
      <c r="R8" s="11"/>
      <c r="S8" s="12"/>
      <c r="T8" s="10">
        <f t="shared" si="1"/>
        <v>36</v>
      </c>
      <c r="U8" s="11">
        <f t="shared" si="0"/>
        <v>2</v>
      </c>
      <c r="V8" s="12">
        <f t="shared" si="0"/>
        <v>71</v>
      </c>
    </row>
    <row r="9" spans="1:22" x14ac:dyDescent="0.35">
      <c r="A9" s="3" t="s">
        <v>33</v>
      </c>
      <c r="B9" s="10">
        <v>7.5</v>
      </c>
      <c r="C9" s="11"/>
      <c r="D9" s="12">
        <v>10</v>
      </c>
      <c r="E9" s="10">
        <v>7.5</v>
      </c>
      <c r="F9" s="11"/>
      <c r="G9" s="12">
        <v>12</v>
      </c>
      <c r="H9" s="10">
        <v>7.5</v>
      </c>
      <c r="I9" s="11"/>
      <c r="J9" s="12">
        <v>11</v>
      </c>
      <c r="K9" s="10">
        <v>7.5</v>
      </c>
      <c r="L9" s="11"/>
      <c r="M9" s="12">
        <v>12</v>
      </c>
      <c r="N9" s="10">
        <v>6</v>
      </c>
      <c r="O9" s="11"/>
      <c r="P9" s="12">
        <v>9</v>
      </c>
      <c r="Q9" s="10"/>
      <c r="R9" s="11"/>
      <c r="S9" s="12"/>
      <c r="T9" s="10">
        <f t="shared" si="1"/>
        <v>36</v>
      </c>
      <c r="U9" s="11">
        <f t="shared" si="0"/>
        <v>0</v>
      </c>
      <c r="V9" s="12">
        <f t="shared" si="0"/>
        <v>54</v>
      </c>
    </row>
    <row r="10" spans="1:22" x14ac:dyDescent="0.35">
      <c r="A10" s="3" t="s">
        <v>34</v>
      </c>
      <c r="B10" s="10">
        <v>7.5</v>
      </c>
      <c r="C10" s="11"/>
      <c r="D10" s="12">
        <v>12</v>
      </c>
      <c r="E10" s="10">
        <v>7.5</v>
      </c>
      <c r="F10" s="11"/>
      <c r="G10" s="12">
        <v>11</v>
      </c>
      <c r="H10" s="10">
        <v>7.5</v>
      </c>
      <c r="I10" s="11"/>
      <c r="J10" s="12">
        <v>13</v>
      </c>
      <c r="K10" s="10">
        <v>7.5</v>
      </c>
      <c r="L10" s="11"/>
      <c r="M10" s="12">
        <v>13</v>
      </c>
      <c r="N10" s="10">
        <v>6</v>
      </c>
      <c r="O10" s="11"/>
      <c r="P10" s="12">
        <v>11</v>
      </c>
      <c r="Q10" s="10"/>
      <c r="R10" s="11"/>
      <c r="S10" s="12"/>
      <c r="T10" s="10">
        <f t="shared" si="1"/>
        <v>36</v>
      </c>
      <c r="U10" s="11">
        <f t="shared" si="0"/>
        <v>0</v>
      </c>
      <c r="V10" s="12">
        <f t="shared" si="0"/>
        <v>60</v>
      </c>
    </row>
    <row r="11" spans="1:22" x14ac:dyDescent="0.35">
      <c r="A11" s="3" t="s">
        <v>35</v>
      </c>
      <c r="B11" s="10">
        <v>7.5</v>
      </c>
      <c r="C11" s="11">
        <v>1.5</v>
      </c>
      <c r="D11" s="12">
        <v>10</v>
      </c>
      <c r="E11" s="10">
        <v>7.5</v>
      </c>
      <c r="F11" s="11">
        <v>2</v>
      </c>
      <c r="G11" s="12">
        <v>11</v>
      </c>
      <c r="H11" s="10">
        <v>7.5</v>
      </c>
      <c r="I11" s="11">
        <v>2</v>
      </c>
      <c r="J11" s="12">
        <v>10</v>
      </c>
      <c r="K11" s="10">
        <v>7.5</v>
      </c>
      <c r="L11" s="11">
        <v>1.5</v>
      </c>
      <c r="M11" s="12">
        <v>10</v>
      </c>
      <c r="N11" s="10">
        <v>6</v>
      </c>
      <c r="O11" s="11">
        <v>1.5</v>
      </c>
      <c r="P11" s="12">
        <v>11</v>
      </c>
      <c r="Q11" s="10"/>
      <c r="R11" s="11">
        <v>2</v>
      </c>
      <c r="S11" s="12">
        <v>3</v>
      </c>
      <c r="T11" s="10">
        <f t="shared" si="1"/>
        <v>36</v>
      </c>
      <c r="U11" s="11">
        <f t="shared" si="0"/>
        <v>10.5</v>
      </c>
      <c r="V11" s="12">
        <f t="shared" si="0"/>
        <v>55</v>
      </c>
    </row>
    <row r="12" spans="1:22" ht="15" thickBot="1" x14ac:dyDescent="0.4">
      <c r="T12" s="13">
        <f>SUM(T4:T11)</f>
        <v>288</v>
      </c>
      <c r="U12" s="14">
        <f>SUM(U4:U11)</f>
        <v>25.5</v>
      </c>
      <c r="V12" s="15">
        <f>SUM(V4:V11)</f>
        <v>535</v>
      </c>
    </row>
    <row r="13" spans="1:22" ht="15" thickTop="1" x14ac:dyDescent="0.35">
      <c r="B13" s="16"/>
      <c r="C13" s="16"/>
    </row>
    <row r="14" spans="1:22" ht="43.5" x14ac:dyDescent="0.35">
      <c r="A14" s="1" t="s">
        <v>24</v>
      </c>
      <c r="B14" s="7" t="s">
        <v>36</v>
      </c>
      <c r="C14" s="8" t="s">
        <v>37</v>
      </c>
      <c r="E14" s="17" t="s">
        <v>38</v>
      </c>
      <c r="F14" s="18"/>
      <c r="G14" s="19">
        <v>0.25</v>
      </c>
    </row>
    <row r="15" spans="1:22" x14ac:dyDescent="0.35">
      <c r="A15" s="3" t="s">
        <v>28</v>
      </c>
      <c r="B15" s="20">
        <f>VLOOKUP(A15,'3.4 Wage rates'!A$2:B$9,2,FALSE)</f>
        <v>18</v>
      </c>
      <c r="C15" s="21">
        <f>B15*(1+G$14)</f>
        <v>22.5</v>
      </c>
    </row>
    <row r="16" spans="1:22" x14ac:dyDescent="0.35">
      <c r="A16" s="3" t="s">
        <v>29</v>
      </c>
      <c r="B16" s="20">
        <f>VLOOKUP(A16,'3.4 Wage rates'!A$2:B$9,2,FALSE)</f>
        <v>19</v>
      </c>
      <c r="C16" s="21">
        <f>B16*(1+G$14)</f>
        <v>23.75</v>
      </c>
    </row>
    <row r="17" spans="1:5" x14ac:dyDescent="0.35">
      <c r="A17" s="3" t="s">
        <v>30</v>
      </c>
      <c r="B17" s="20">
        <f>VLOOKUP(A17,'3.4 Wage rates'!A$2:B$9,2,FALSE)</f>
        <v>19</v>
      </c>
      <c r="C17" s="21">
        <f t="shared" ref="C17:C22" si="2">B17*(1+G$14)</f>
        <v>23.75</v>
      </c>
    </row>
    <row r="18" spans="1:5" x14ac:dyDescent="0.35">
      <c r="A18" s="3" t="s">
        <v>31</v>
      </c>
      <c r="B18" s="20">
        <f>VLOOKUP(A18,'3.4 Wage rates'!A$2:B$9,2,FALSE)</f>
        <v>19</v>
      </c>
      <c r="C18" s="21">
        <f t="shared" si="2"/>
        <v>23.75</v>
      </c>
    </row>
    <row r="19" spans="1:5" x14ac:dyDescent="0.35">
      <c r="A19" s="3" t="s">
        <v>32</v>
      </c>
      <c r="B19" s="20">
        <f>VLOOKUP(A19,'3.4 Wage rates'!A$2:B$9,2,FALSE)</f>
        <v>19</v>
      </c>
      <c r="C19" s="21">
        <f t="shared" si="2"/>
        <v>23.75</v>
      </c>
    </row>
    <row r="20" spans="1:5" x14ac:dyDescent="0.35">
      <c r="A20" s="3" t="s">
        <v>33</v>
      </c>
      <c r="B20" s="20">
        <f>VLOOKUP(A20,'3.4 Wage rates'!A$2:B$9,2,FALSE)</f>
        <v>18</v>
      </c>
      <c r="C20" s="21">
        <f t="shared" si="2"/>
        <v>22.5</v>
      </c>
    </row>
    <row r="21" spans="1:5" x14ac:dyDescent="0.35">
      <c r="A21" s="3" t="s">
        <v>34</v>
      </c>
      <c r="B21" s="20">
        <f>VLOOKUP(A21,'3.4 Wage rates'!A$2:B$9,2,FALSE)</f>
        <v>18</v>
      </c>
      <c r="C21" s="21">
        <f t="shared" si="2"/>
        <v>22.5</v>
      </c>
    </row>
    <row r="22" spans="1:5" x14ac:dyDescent="0.35">
      <c r="A22" s="3" t="s">
        <v>35</v>
      </c>
      <c r="B22" s="20">
        <f>VLOOKUP(A22,'3.4 Wage rates'!A$2:B$9,2,FALSE)</f>
        <v>22</v>
      </c>
      <c r="C22" s="21">
        <f t="shared" si="2"/>
        <v>27.5</v>
      </c>
    </row>
    <row r="24" spans="1:5" x14ac:dyDescent="0.35">
      <c r="A24" s="5" t="s">
        <v>39</v>
      </c>
      <c r="B24" s="16"/>
      <c r="C24" s="16"/>
    </row>
    <row r="25" spans="1:5" ht="29" x14ac:dyDescent="0.35">
      <c r="A25" s="1" t="s">
        <v>24</v>
      </c>
      <c r="B25" s="7" t="s">
        <v>40</v>
      </c>
      <c r="C25" s="8" t="s">
        <v>41</v>
      </c>
      <c r="D25" s="9" t="s">
        <v>42</v>
      </c>
      <c r="E25" s="8" t="s">
        <v>43</v>
      </c>
    </row>
    <row r="26" spans="1:5" hidden="1" x14ac:dyDescent="0.35">
      <c r="A26" s="3" t="s">
        <v>28</v>
      </c>
      <c r="B26" s="20">
        <f>T4*B15</f>
        <v>648</v>
      </c>
      <c r="C26" s="22">
        <f>C15*U4</f>
        <v>11.25</v>
      </c>
      <c r="D26" s="23">
        <f>IF((V4/(T4+U4)&gt;1.5),((V4-((T4+U4)*1.5))*5),0)</f>
        <v>56.25</v>
      </c>
      <c r="E26" s="22">
        <f>SUM(B26:D26)</f>
        <v>715.5</v>
      </c>
    </row>
    <row r="27" spans="1:5" hidden="1" x14ac:dyDescent="0.35">
      <c r="A27" s="3" t="s">
        <v>29</v>
      </c>
      <c r="B27" s="20">
        <f t="shared" ref="B27:B33" si="3">T5*B16</f>
        <v>684</v>
      </c>
      <c r="C27" s="22">
        <f>C16*U5</f>
        <v>95</v>
      </c>
      <c r="D27" s="23">
        <f t="shared" ref="D27:D33" si="4">IF((V5/(T5+U5)&gt;1.5),((V5-((T5+U5)*1.5))*5),0)</f>
        <v>90</v>
      </c>
      <c r="E27" s="22">
        <f t="shared" ref="E27:E33" si="5">SUM(B27:D27)</f>
        <v>869</v>
      </c>
    </row>
    <row r="28" spans="1:5" hidden="1" x14ac:dyDescent="0.35">
      <c r="A28" s="3" t="s">
        <v>30</v>
      </c>
      <c r="B28" s="20">
        <f t="shared" si="3"/>
        <v>684</v>
      </c>
      <c r="C28" s="22">
        <f t="shared" ref="C28:C33" si="6">C17*U6</f>
        <v>95</v>
      </c>
      <c r="D28" s="23">
        <f t="shared" si="4"/>
        <v>65</v>
      </c>
      <c r="E28" s="22">
        <f t="shared" si="5"/>
        <v>844</v>
      </c>
    </row>
    <row r="29" spans="1:5" hidden="1" x14ac:dyDescent="0.35">
      <c r="A29" s="3" t="s">
        <v>31</v>
      </c>
      <c r="B29" s="20">
        <f t="shared" si="3"/>
        <v>684</v>
      </c>
      <c r="C29" s="22">
        <f t="shared" si="6"/>
        <v>106.875</v>
      </c>
      <c r="D29" s="23">
        <f t="shared" si="4"/>
        <v>86.25</v>
      </c>
      <c r="E29" s="22">
        <f t="shared" si="5"/>
        <v>877.125</v>
      </c>
    </row>
    <row r="30" spans="1:5" hidden="1" x14ac:dyDescent="0.35">
      <c r="A30" s="3" t="s">
        <v>32</v>
      </c>
      <c r="B30" s="20">
        <f t="shared" si="3"/>
        <v>684</v>
      </c>
      <c r="C30" s="22">
        <f t="shared" si="6"/>
        <v>47.5</v>
      </c>
      <c r="D30" s="23">
        <f t="shared" si="4"/>
        <v>70</v>
      </c>
      <c r="E30" s="22">
        <f t="shared" si="5"/>
        <v>801.5</v>
      </c>
    </row>
    <row r="31" spans="1:5" hidden="1" x14ac:dyDescent="0.35">
      <c r="A31" s="3" t="s">
        <v>33</v>
      </c>
      <c r="B31" s="20">
        <f t="shared" si="3"/>
        <v>648</v>
      </c>
      <c r="C31" s="22">
        <f t="shared" si="6"/>
        <v>0</v>
      </c>
      <c r="D31" s="23">
        <f t="shared" si="4"/>
        <v>0</v>
      </c>
      <c r="E31" s="22">
        <f t="shared" si="5"/>
        <v>648</v>
      </c>
    </row>
    <row r="32" spans="1:5" hidden="1" x14ac:dyDescent="0.35">
      <c r="A32" s="3" t="s">
        <v>34</v>
      </c>
      <c r="B32" s="20">
        <f t="shared" si="3"/>
        <v>648</v>
      </c>
      <c r="C32" s="22">
        <f t="shared" si="6"/>
        <v>0</v>
      </c>
      <c r="D32" s="23">
        <f t="shared" si="4"/>
        <v>30</v>
      </c>
      <c r="E32" s="22">
        <f t="shared" si="5"/>
        <v>678</v>
      </c>
    </row>
    <row r="33" spans="1:5" hidden="1" x14ac:dyDescent="0.35">
      <c r="A33" s="3" t="s">
        <v>35</v>
      </c>
      <c r="B33" s="20">
        <f t="shared" si="3"/>
        <v>792</v>
      </c>
      <c r="C33" s="22">
        <f t="shared" si="6"/>
        <v>288.75</v>
      </c>
      <c r="D33" s="23">
        <f t="shared" si="4"/>
        <v>0</v>
      </c>
      <c r="E33" s="22">
        <f t="shared" si="5"/>
        <v>1080.75</v>
      </c>
    </row>
    <row r="34" spans="1:5" ht="15" thickBot="1" x14ac:dyDescent="0.4">
      <c r="A34" s="3" t="s">
        <v>2</v>
      </c>
      <c r="B34" s="24">
        <f>SUM(B26:B33)</f>
        <v>5472</v>
      </c>
      <c r="C34" s="25">
        <f>SUM(C26:C33)</f>
        <v>644.375</v>
      </c>
      <c r="D34" s="26">
        <f>SUM(D26:D33)</f>
        <v>397.5</v>
      </c>
      <c r="E34" s="25">
        <f>SUM(E26:E33)</f>
        <v>6513.875</v>
      </c>
    </row>
    <row r="35" spans="1:5" ht="15" thickTop="1" x14ac:dyDescent="0.35">
      <c r="B35" s="16"/>
      <c r="C35" s="16"/>
    </row>
  </sheetData>
  <mergeCells count="7">
    <mergeCell ref="T2:V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F676-1946-47B2-8BEC-B3CD900DF028}">
  <dimension ref="A1:B9"/>
  <sheetViews>
    <sheetView workbookViewId="0">
      <selection activeCell="F34" sqref="F34"/>
    </sheetView>
  </sheetViews>
  <sheetFormatPr defaultRowHeight="14.5" x14ac:dyDescent="0.35"/>
  <cols>
    <col min="1" max="1" width="21.54296875" customWidth="1"/>
  </cols>
  <sheetData>
    <row r="1" spans="1:2" x14ac:dyDescent="0.35">
      <c r="B1" s="5" t="s">
        <v>44</v>
      </c>
    </row>
    <row r="2" spans="1:2" x14ac:dyDescent="0.35">
      <c r="A2" t="s">
        <v>28</v>
      </c>
      <c r="B2" s="27">
        <v>18</v>
      </c>
    </row>
    <row r="3" spans="1:2" x14ac:dyDescent="0.35">
      <c r="A3" t="s">
        <v>29</v>
      </c>
      <c r="B3" s="27">
        <v>19</v>
      </c>
    </row>
    <row r="4" spans="1:2" x14ac:dyDescent="0.35">
      <c r="A4" t="s">
        <v>30</v>
      </c>
      <c r="B4" s="27">
        <v>19</v>
      </c>
    </row>
    <row r="5" spans="1:2" x14ac:dyDescent="0.35">
      <c r="A5" t="s">
        <v>31</v>
      </c>
      <c r="B5" s="27">
        <v>19</v>
      </c>
    </row>
    <row r="6" spans="1:2" x14ac:dyDescent="0.35">
      <c r="A6" t="s">
        <v>32</v>
      </c>
      <c r="B6" s="27">
        <v>19</v>
      </c>
    </row>
    <row r="7" spans="1:2" x14ac:dyDescent="0.35">
      <c r="A7" t="s">
        <v>33</v>
      </c>
      <c r="B7" s="27">
        <v>18</v>
      </c>
    </row>
    <row r="8" spans="1:2" x14ac:dyDescent="0.35">
      <c r="A8" t="s">
        <v>34</v>
      </c>
      <c r="B8" s="27">
        <v>18</v>
      </c>
    </row>
    <row r="9" spans="1:2" x14ac:dyDescent="0.35">
      <c r="A9" t="s">
        <v>35</v>
      </c>
      <c r="B9" s="27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3.3 Piecework payroll</vt:lpstr>
      <vt:lpstr>3.4 October wages wk 2 </vt:lpstr>
      <vt:lpstr>3.4 Wage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cp:lastPrinted>2021-04-19T12:44:16Z</cp:lastPrinted>
  <dcterms:created xsi:type="dcterms:W3CDTF">2021-03-01T14:26:41Z</dcterms:created>
  <dcterms:modified xsi:type="dcterms:W3CDTF">2021-12-15T16:22:52Z</dcterms:modified>
</cp:coreProperties>
</file>