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heri\Documents\Osborne\Q22\MATS\Workbook\Tech edit 4 Dec 2022\Amended Excel files to JM\"/>
    </mc:Choice>
  </mc:AlternateContent>
  <xr:revisionPtr revIDLastSave="0" documentId="13_ncr:1_{9A67EA16-BFB7-41F1-9625-5EE3D0DAA1A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" sheetId="1" r:id="rId1"/>
    <sheet name="Warehouse" sheetId="6" r:id="rId2"/>
    <sheet name="Shop" sheetId="3" r:id="rId3"/>
    <sheet name="Budget" sheetId="4" r:id="rId4"/>
  </sheets>
  <definedNames>
    <definedName name="_Hlk56068456" localSheetId="0">Summary!$L$2</definedName>
    <definedName name="_Hlk56069708" localSheetId="0">Summary!#REF!</definedName>
    <definedName name="_Hlk56069839" localSheetId="0">Summary!$L$8</definedName>
    <definedName name="_Hlk56070115" localSheetId="0">Summary!#REF!</definedName>
    <definedName name="_Hlk56070707" localSheetId="0">Summary!$L$1</definedName>
    <definedName name="_Hlk56071715" localSheetId="3">Budget!$H$5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4" l="1"/>
  <c r="C11" i="4"/>
  <c r="C10" i="4"/>
  <c r="C9" i="4"/>
  <c r="C8" i="4"/>
  <c r="C7" i="4"/>
  <c r="C6" i="4"/>
  <c r="I95" i="1"/>
  <c r="I94" i="1"/>
  <c r="J93" i="1"/>
  <c r="I93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5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6" i="1"/>
  <c r="H7" i="1"/>
  <c r="H8" i="1"/>
  <c r="H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5" i="1"/>
</calcChain>
</file>

<file path=xl/sharedStrings.xml><?xml version="1.0" encoding="utf-8"?>
<sst xmlns="http://schemas.openxmlformats.org/spreadsheetml/2006/main" count="835" uniqueCount="45">
  <si>
    <t>Cost per item</t>
  </si>
  <si>
    <t>Total quantity</t>
  </si>
  <si>
    <t>£</t>
  </si>
  <si>
    <t>Total cost</t>
  </si>
  <si>
    <t>Budgeted sales</t>
  </si>
  <si>
    <t>Budget for the sale of existing inventory</t>
  </si>
  <si>
    <t>Sales</t>
  </si>
  <si>
    <t>Cost of sales</t>
  </si>
  <si>
    <t>Gross profit</t>
  </si>
  <si>
    <t>Labour costs</t>
  </si>
  <si>
    <t>Other overheads</t>
  </si>
  <si>
    <t>Budgeted operating profit</t>
  </si>
  <si>
    <t>Current selling price</t>
  </si>
  <si>
    <t>50cm Stoneware round platter</t>
  </si>
  <si>
    <t>Traditional</t>
  </si>
  <si>
    <t>Cherry</t>
  </si>
  <si>
    <t>50cm Stoneware oval platter</t>
  </si>
  <si>
    <t>Ornate</t>
  </si>
  <si>
    <t>20cm Stoneware rectangular dish</t>
  </si>
  <si>
    <t>Sky blue</t>
  </si>
  <si>
    <t>25cm Stoneware fluted flan dish</t>
  </si>
  <si>
    <t>15cm Stoneware rectangular dish</t>
  </si>
  <si>
    <t>Contemporary</t>
  </si>
  <si>
    <t>Leaf green</t>
  </si>
  <si>
    <t>35cm Stoneware rectangular dish</t>
  </si>
  <si>
    <t>30cm Stoneware fluted flan dish</t>
  </si>
  <si>
    <t>25cm Stoneware pie dish</t>
  </si>
  <si>
    <t>Slate</t>
  </si>
  <si>
    <t>Blackcurrant</t>
  </si>
  <si>
    <t>White</t>
  </si>
  <si>
    <t>Ivory</t>
  </si>
  <si>
    <t>Beautiful Tableware</t>
  </si>
  <si>
    <t>Inventory count</t>
  </si>
  <si>
    <t>Description</t>
  </si>
  <si>
    <t>Range</t>
  </si>
  <si>
    <t>Colour</t>
  </si>
  <si>
    <t>Quantity</t>
  </si>
  <si>
    <t>Selling price at cost plus</t>
  </si>
  <si>
    <t xml:space="preserve">Summary of inventory </t>
  </si>
  <si>
    <t>Total</t>
  </si>
  <si>
    <t>Minimum inventory held</t>
  </si>
  <si>
    <t>Maximum inventory held</t>
  </si>
  <si>
    <t>Beautiful Tableware Ltd</t>
  </si>
  <si>
    <t>Holding costs</t>
  </si>
  <si>
    <t>Minimum selling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</si>
</sst>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16" x14ac:knownFonts="1">
    <font>
      <sz val="12"/>
      <color theme="1"/>
      <name val="Calibri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9.5"/>
      <color rgb="FF000000"/>
      <name val="Arial"/>
      <family val="2"/>
    </font>
    <font>
      <sz val="10"/>
      <color rgb="FF80808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3" fontId="4" fillId="0" borderId="0" xfId="0" applyNumberFormat="1" applyFont="1"/>
    <xf numFmtId="0" fontId="6" fillId="0" borderId="0" xfId="0" applyFont="1" applyAlignment="1">
      <alignment horizontal="left" vertical="center" indent="6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justify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indent="1"/>
    </xf>
    <xf numFmtId="0" fontId="11" fillId="0" borderId="0" xfId="0" applyFont="1"/>
    <xf numFmtId="2" fontId="1" fillId="0" borderId="0" xfId="0" applyNumberFormat="1" applyFont="1" applyProtection="1">
      <protection locked="0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0" borderId="1" xfId="0" applyBorder="1"/>
    <xf numFmtId="0" fontId="3" fillId="0" borderId="0" xfId="0" applyFont="1" applyProtection="1">
      <protection locked="0"/>
    </xf>
    <xf numFmtId="0" fontId="0" fillId="0" borderId="1" xfId="0" applyFill="1" applyBorder="1"/>
    <xf numFmtId="1" fontId="1" fillId="0" borderId="1" xfId="0" applyNumberFormat="1" applyFont="1" applyFill="1" applyBorder="1" applyProtection="1">
      <protection locked="0"/>
    </xf>
    <xf numFmtId="3" fontId="13" fillId="0" borderId="0" xfId="0" applyNumberFormat="1" applyFont="1"/>
    <xf numFmtId="3" fontId="14" fillId="0" borderId="0" xfId="0" applyNumberFormat="1" applyFont="1"/>
    <xf numFmtId="3" fontId="15" fillId="0" borderId="0" xfId="0" applyNumberFormat="1" applyFont="1"/>
    <xf numFmtId="0" fontId="10" fillId="0" borderId="1" xfId="0" applyFont="1" applyBorder="1"/>
    <xf numFmtId="0" fontId="0" fillId="0" borderId="1" xfId="1" applyNumberFormat="1" applyFont="1" applyBorder="1"/>
    <xf numFmtId="3" fontId="14" fillId="0" borderId="5" xfId="0" applyNumberFormat="1" applyFont="1" applyBorder="1"/>
    <xf numFmtId="3" fontId="14" fillId="0" borderId="6" xfId="0" applyNumberFormat="1" applyFont="1" applyBorder="1"/>
    <xf numFmtId="3" fontId="14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AB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8"/>
  <sheetViews>
    <sheetView tabSelected="1" zoomScaleNormal="100" workbookViewId="0">
      <pane ySplit="4" topLeftCell="A26" activePane="bottomLeft" state="frozen"/>
      <selection pane="bottomLeft" activeCell="L18" sqref="L18"/>
    </sheetView>
  </sheetViews>
  <sheetFormatPr defaultColWidth="8.58203125" defaultRowHeight="12.5" x14ac:dyDescent="0.25"/>
  <cols>
    <col min="1" max="1" width="28.4140625" style="1" bestFit="1" customWidth="1"/>
    <col min="2" max="2" width="12.6640625" style="1" bestFit="1" customWidth="1"/>
    <col min="3" max="3" width="11.08203125" style="1" bestFit="1" customWidth="1"/>
    <col min="4" max="4" width="8.25" style="2" bestFit="1" customWidth="1"/>
    <col min="5" max="5" width="7.83203125" style="2" bestFit="1" customWidth="1"/>
    <col min="6" max="6" width="11" style="2" bestFit="1" customWidth="1"/>
    <col min="7" max="7" width="11.25" style="2" bestFit="1" customWidth="1"/>
    <col min="8" max="8" width="11" style="2" bestFit="1" customWidth="1"/>
    <col min="9" max="10" width="8.58203125" style="2" bestFit="1" customWidth="1"/>
    <col min="11" max="11" width="8.58203125" style="1" customWidth="1"/>
    <col min="12" max="12" width="42.08203125" style="1" customWidth="1"/>
    <col min="13" max="16384" width="8.58203125" style="1"/>
  </cols>
  <sheetData>
    <row r="1" spans="1:19" ht="15" customHeight="1" x14ac:dyDescent="0.35">
      <c r="A1" s="11" t="s">
        <v>31</v>
      </c>
    </row>
    <row r="2" spans="1:19" ht="30.75" customHeight="1" x14ac:dyDescent="0.35">
      <c r="A2" s="32" t="s">
        <v>38</v>
      </c>
      <c r="B2" s="33"/>
      <c r="C2" s="33"/>
      <c r="D2" s="33"/>
      <c r="E2" s="33"/>
      <c r="F2" s="33"/>
      <c r="G2" s="33"/>
      <c r="H2" s="33"/>
      <c r="I2" s="33"/>
      <c r="J2" s="34"/>
    </row>
    <row r="3" spans="1:19" ht="46.5" x14ac:dyDescent="0.35">
      <c r="A3" s="14" t="s">
        <v>33</v>
      </c>
      <c r="B3" s="14" t="s">
        <v>34</v>
      </c>
      <c r="C3" s="14" t="s">
        <v>35</v>
      </c>
      <c r="D3" s="13" t="s">
        <v>1</v>
      </c>
      <c r="E3" s="13" t="s">
        <v>0</v>
      </c>
      <c r="F3" s="13" t="s">
        <v>12</v>
      </c>
      <c r="G3" s="13" t="s">
        <v>37</v>
      </c>
      <c r="H3" s="13" t="s">
        <v>44</v>
      </c>
      <c r="I3" s="13" t="s">
        <v>3</v>
      </c>
      <c r="J3" s="13" t="s">
        <v>4</v>
      </c>
    </row>
    <row r="4" spans="1:19" ht="15.5" x14ac:dyDescent="0.35">
      <c r="A4" s="14"/>
      <c r="B4" s="14"/>
      <c r="C4" s="14"/>
      <c r="D4" s="14"/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  <c r="J4" s="13" t="s">
        <v>2</v>
      </c>
    </row>
    <row r="5" spans="1:19" ht="30.75" customHeight="1" x14ac:dyDescent="0.35">
      <c r="A5" s="20" t="s">
        <v>13</v>
      </c>
      <c r="B5" s="20" t="s">
        <v>14</v>
      </c>
      <c r="C5" s="20" t="s">
        <v>15</v>
      </c>
      <c r="D5" s="15">
        <f>+Warehouse!D4+Shop!D4</f>
        <v>52</v>
      </c>
      <c r="E5" s="16">
        <v>35.6</v>
      </c>
      <c r="F5" s="17">
        <v>50</v>
      </c>
      <c r="G5" s="17">
        <f>E5*1.3</f>
        <v>46.28</v>
      </c>
      <c r="H5" s="17">
        <f>IF(F5&gt;G5,F5,G5)</f>
        <v>50</v>
      </c>
      <c r="I5" s="17">
        <f>D5*E5</f>
        <v>1851.2</v>
      </c>
      <c r="J5" s="17">
        <f>D5*H5</f>
        <v>2600</v>
      </c>
    </row>
    <row r="6" spans="1:19" ht="15" customHeight="1" x14ac:dyDescent="0.35">
      <c r="A6" s="20" t="s">
        <v>16</v>
      </c>
      <c r="B6" s="20" t="s">
        <v>17</v>
      </c>
      <c r="C6" s="20" t="s">
        <v>15</v>
      </c>
      <c r="D6" s="15">
        <f>+Warehouse!D5+Shop!D5</f>
        <v>71</v>
      </c>
      <c r="E6" s="16">
        <v>35.6</v>
      </c>
      <c r="F6" s="17">
        <v>50</v>
      </c>
      <c r="G6" s="17">
        <f t="shared" ref="G6:G69" si="0">E6*1.3</f>
        <v>46.28</v>
      </c>
      <c r="H6" s="17">
        <f t="shared" ref="H6:H69" si="1">IF(F6&gt;G6,F6,G6)</f>
        <v>50</v>
      </c>
      <c r="I6" s="17">
        <f t="shared" ref="I6:I69" si="2">D6*E6</f>
        <v>2527.6</v>
      </c>
      <c r="J6" s="17">
        <f t="shared" ref="J6:J69" si="3">D6*H6</f>
        <v>3550</v>
      </c>
    </row>
    <row r="7" spans="1:19" ht="15" customHeight="1" x14ac:dyDescent="0.35">
      <c r="A7" s="20" t="s">
        <v>18</v>
      </c>
      <c r="B7" s="20" t="s">
        <v>14</v>
      </c>
      <c r="C7" s="20" t="s">
        <v>19</v>
      </c>
      <c r="D7" s="15">
        <f>+Warehouse!D6+Shop!D6</f>
        <v>105</v>
      </c>
      <c r="E7" s="16">
        <v>19.5</v>
      </c>
      <c r="F7" s="17">
        <v>25</v>
      </c>
      <c r="G7" s="17">
        <f t="shared" si="0"/>
        <v>25.35</v>
      </c>
      <c r="H7" s="17">
        <f t="shared" si="1"/>
        <v>25.35</v>
      </c>
      <c r="I7" s="17">
        <f t="shared" si="2"/>
        <v>2047.5</v>
      </c>
      <c r="J7" s="17">
        <f t="shared" si="3"/>
        <v>2661.75</v>
      </c>
    </row>
    <row r="8" spans="1:19" ht="15.5" x14ac:dyDescent="0.35">
      <c r="A8" s="20" t="s">
        <v>20</v>
      </c>
      <c r="B8" s="20" t="s">
        <v>17</v>
      </c>
      <c r="C8" s="20" t="s">
        <v>19</v>
      </c>
      <c r="D8" s="15">
        <f>+Warehouse!D7+Shop!D7</f>
        <v>148</v>
      </c>
      <c r="E8" s="16">
        <v>24.9</v>
      </c>
      <c r="F8" s="17">
        <v>33</v>
      </c>
      <c r="G8" s="17">
        <f t="shared" si="0"/>
        <v>32.369999999999997</v>
      </c>
      <c r="H8" s="17">
        <f t="shared" si="1"/>
        <v>33</v>
      </c>
      <c r="I8" s="17">
        <f t="shared" si="2"/>
        <v>3685.2</v>
      </c>
      <c r="J8" s="17">
        <f t="shared" si="3"/>
        <v>4884</v>
      </c>
    </row>
    <row r="9" spans="1:19" ht="15.5" x14ac:dyDescent="0.35">
      <c r="A9" s="20" t="s">
        <v>21</v>
      </c>
      <c r="B9" s="20" t="s">
        <v>22</v>
      </c>
      <c r="C9" s="20" t="s">
        <v>23</v>
      </c>
      <c r="D9" s="15">
        <f>+Warehouse!D8+Shop!D8</f>
        <v>141</v>
      </c>
      <c r="E9" s="16">
        <v>10.5</v>
      </c>
      <c r="F9" s="17">
        <v>15</v>
      </c>
      <c r="G9" s="17">
        <f t="shared" si="0"/>
        <v>13.65</v>
      </c>
      <c r="H9" s="17">
        <f t="shared" si="1"/>
        <v>15</v>
      </c>
      <c r="I9" s="17">
        <f t="shared" si="2"/>
        <v>1480.5</v>
      </c>
      <c r="J9" s="17">
        <f t="shared" si="3"/>
        <v>2115</v>
      </c>
    </row>
    <row r="10" spans="1:19" ht="15.5" x14ac:dyDescent="0.35">
      <c r="A10" s="20" t="s">
        <v>24</v>
      </c>
      <c r="B10" s="20" t="s">
        <v>22</v>
      </c>
      <c r="C10" s="20" t="s">
        <v>23</v>
      </c>
      <c r="D10" s="15">
        <f>+Warehouse!D9+Shop!D9</f>
        <v>148</v>
      </c>
      <c r="E10" s="16">
        <v>28</v>
      </c>
      <c r="F10" s="17">
        <v>40</v>
      </c>
      <c r="G10" s="17">
        <f t="shared" si="0"/>
        <v>36.4</v>
      </c>
      <c r="H10" s="17">
        <f t="shared" si="1"/>
        <v>40</v>
      </c>
      <c r="I10" s="17">
        <f t="shared" si="2"/>
        <v>4144</v>
      </c>
      <c r="J10" s="17">
        <f t="shared" si="3"/>
        <v>5920</v>
      </c>
    </row>
    <row r="11" spans="1:19" ht="15.5" x14ac:dyDescent="0.35">
      <c r="A11" s="20" t="s">
        <v>25</v>
      </c>
      <c r="B11" s="20" t="s">
        <v>22</v>
      </c>
      <c r="C11" s="20" t="s">
        <v>23</v>
      </c>
      <c r="D11" s="15">
        <f>+Warehouse!D10+Shop!D10</f>
        <v>148</v>
      </c>
      <c r="E11" s="16">
        <v>24.5</v>
      </c>
      <c r="F11" s="17">
        <v>35</v>
      </c>
      <c r="G11" s="17">
        <f t="shared" si="0"/>
        <v>31.85</v>
      </c>
      <c r="H11" s="17">
        <f t="shared" si="1"/>
        <v>35</v>
      </c>
      <c r="I11" s="17">
        <f t="shared" si="2"/>
        <v>3626</v>
      </c>
      <c r="J11" s="17">
        <f t="shared" si="3"/>
        <v>5180</v>
      </c>
      <c r="K11" s="9"/>
    </row>
    <row r="12" spans="1:19" ht="15.5" x14ac:dyDescent="0.35">
      <c r="A12" s="20" t="s">
        <v>26</v>
      </c>
      <c r="B12" s="20" t="s">
        <v>22</v>
      </c>
      <c r="C12" s="20" t="s">
        <v>23</v>
      </c>
      <c r="D12" s="15">
        <f>+Warehouse!D11+Shop!D11</f>
        <v>85</v>
      </c>
      <c r="E12" s="16">
        <v>21</v>
      </c>
      <c r="F12" s="17">
        <v>30</v>
      </c>
      <c r="G12" s="17">
        <f t="shared" si="0"/>
        <v>27.3</v>
      </c>
      <c r="H12" s="17">
        <f t="shared" si="1"/>
        <v>30</v>
      </c>
      <c r="I12" s="17">
        <f t="shared" si="2"/>
        <v>1785</v>
      </c>
      <c r="J12" s="17">
        <f t="shared" si="3"/>
        <v>2550</v>
      </c>
    </row>
    <row r="13" spans="1:19" ht="15.5" x14ac:dyDescent="0.35">
      <c r="A13" s="20" t="s">
        <v>21</v>
      </c>
      <c r="B13" s="20" t="s">
        <v>14</v>
      </c>
      <c r="C13" s="20" t="s">
        <v>27</v>
      </c>
      <c r="D13" s="15">
        <f>+Warehouse!D12+Shop!D12</f>
        <v>25</v>
      </c>
      <c r="E13" s="16">
        <v>10.5</v>
      </c>
      <c r="F13" s="17">
        <v>15</v>
      </c>
      <c r="G13" s="17">
        <f t="shared" si="0"/>
        <v>13.65</v>
      </c>
      <c r="H13" s="17">
        <f t="shared" si="1"/>
        <v>15</v>
      </c>
      <c r="I13" s="17">
        <f t="shared" si="2"/>
        <v>262.5</v>
      </c>
      <c r="J13" s="17">
        <f t="shared" si="3"/>
        <v>375</v>
      </c>
    </row>
    <row r="14" spans="1:19" ht="16" customHeight="1" x14ac:dyDescent="0.35">
      <c r="A14" s="20" t="s">
        <v>24</v>
      </c>
      <c r="B14" s="20" t="s">
        <v>22</v>
      </c>
      <c r="C14" s="20" t="s">
        <v>27</v>
      </c>
      <c r="D14" s="15">
        <f>+Warehouse!D13+Shop!D13</f>
        <v>36</v>
      </c>
      <c r="E14" s="16">
        <v>28</v>
      </c>
      <c r="F14" s="17">
        <v>40</v>
      </c>
      <c r="G14" s="17">
        <f t="shared" si="0"/>
        <v>36.4</v>
      </c>
      <c r="H14" s="17">
        <f t="shared" si="1"/>
        <v>40</v>
      </c>
      <c r="I14" s="17">
        <f t="shared" si="2"/>
        <v>1008</v>
      </c>
      <c r="J14" s="17">
        <f t="shared" si="3"/>
        <v>1440</v>
      </c>
      <c r="L14" s="10"/>
      <c r="M14" s="10"/>
      <c r="N14" s="10"/>
      <c r="O14" s="10"/>
      <c r="P14" s="10"/>
      <c r="Q14" s="10"/>
      <c r="R14" s="10"/>
      <c r="S14" s="10"/>
    </row>
    <row r="15" spans="1:19" ht="15.5" x14ac:dyDescent="0.35">
      <c r="A15" s="20" t="s">
        <v>13</v>
      </c>
      <c r="B15" s="20" t="s">
        <v>22</v>
      </c>
      <c r="C15" s="20" t="s">
        <v>27</v>
      </c>
      <c r="D15" s="15">
        <f>+Warehouse!D14+Shop!D14</f>
        <v>148</v>
      </c>
      <c r="E15" s="16">
        <v>35.6</v>
      </c>
      <c r="F15" s="17">
        <v>50</v>
      </c>
      <c r="G15" s="17">
        <f t="shared" si="0"/>
        <v>46.28</v>
      </c>
      <c r="H15" s="17">
        <f t="shared" si="1"/>
        <v>50</v>
      </c>
      <c r="I15" s="17">
        <f t="shared" si="2"/>
        <v>5268.8</v>
      </c>
      <c r="J15" s="17">
        <f t="shared" si="3"/>
        <v>7400</v>
      </c>
      <c r="L15" s="10"/>
      <c r="M15" s="10"/>
      <c r="N15" s="10"/>
      <c r="O15" s="10"/>
      <c r="P15" s="10"/>
      <c r="Q15" s="10"/>
      <c r="R15" s="10"/>
      <c r="S15" s="10"/>
    </row>
    <row r="16" spans="1:19" ht="15.5" x14ac:dyDescent="0.35">
      <c r="A16" s="20" t="s">
        <v>16</v>
      </c>
      <c r="B16" s="20" t="s">
        <v>17</v>
      </c>
      <c r="C16" s="20" t="s">
        <v>28</v>
      </c>
      <c r="D16" s="15">
        <f>+Warehouse!D15+Shop!D15</f>
        <v>137</v>
      </c>
      <c r="E16" s="16">
        <v>35.6</v>
      </c>
      <c r="F16" s="17">
        <v>50</v>
      </c>
      <c r="G16" s="17">
        <f t="shared" si="0"/>
        <v>46.28</v>
      </c>
      <c r="H16" s="17">
        <f t="shared" si="1"/>
        <v>50</v>
      </c>
      <c r="I16" s="17">
        <f t="shared" si="2"/>
        <v>4877.2</v>
      </c>
      <c r="J16" s="17">
        <f t="shared" si="3"/>
        <v>6850</v>
      </c>
      <c r="L16" s="10"/>
      <c r="M16" s="10"/>
      <c r="N16" s="10"/>
      <c r="O16" s="10"/>
      <c r="P16" s="10"/>
      <c r="Q16" s="10"/>
      <c r="R16" s="10"/>
      <c r="S16" s="10"/>
    </row>
    <row r="17" spans="1:19" ht="15.5" x14ac:dyDescent="0.35">
      <c r="A17" s="20" t="s">
        <v>13</v>
      </c>
      <c r="B17" s="20" t="s">
        <v>17</v>
      </c>
      <c r="C17" s="20" t="s">
        <v>29</v>
      </c>
      <c r="D17" s="15">
        <f>+Warehouse!D16+Shop!D16</f>
        <v>74</v>
      </c>
      <c r="E17" s="16">
        <v>35.6</v>
      </c>
      <c r="F17" s="17">
        <v>50</v>
      </c>
      <c r="G17" s="17">
        <f t="shared" si="0"/>
        <v>46.28</v>
      </c>
      <c r="H17" s="17">
        <f t="shared" si="1"/>
        <v>50</v>
      </c>
      <c r="I17" s="17">
        <f t="shared" si="2"/>
        <v>2634.4</v>
      </c>
      <c r="J17" s="17">
        <f t="shared" si="3"/>
        <v>3700</v>
      </c>
      <c r="L17" s="10"/>
      <c r="M17" s="10"/>
      <c r="N17" s="10"/>
      <c r="O17" s="10"/>
      <c r="P17" s="10"/>
      <c r="Q17" s="10"/>
      <c r="R17" s="10"/>
      <c r="S17" s="10"/>
    </row>
    <row r="18" spans="1:19" ht="15.5" x14ac:dyDescent="0.35">
      <c r="A18" s="20" t="s">
        <v>25</v>
      </c>
      <c r="B18" s="20" t="s">
        <v>14</v>
      </c>
      <c r="C18" s="20" t="s">
        <v>29</v>
      </c>
      <c r="D18" s="15">
        <f>+Warehouse!D17+Shop!D17</f>
        <v>1277</v>
      </c>
      <c r="E18" s="16">
        <v>24.5</v>
      </c>
      <c r="F18" s="17">
        <v>35</v>
      </c>
      <c r="G18" s="17">
        <f t="shared" si="0"/>
        <v>31.85</v>
      </c>
      <c r="H18" s="17">
        <f t="shared" si="1"/>
        <v>35</v>
      </c>
      <c r="I18" s="17">
        <f t="shared" si="2"/>
        <v>31286.5</v>
      </c>
      <c r="J18" s="17">
        <f t="shared" si="3"/>
        <v>44695</v>
      </c>
      <c r="L18" s="10"/>
      <c r="M18" s="10"/>
      <c r="N18" s="10"/>
      <c r="O18" s="10"/>
      <c r="P18" s="10"/>
      <c r="Q18" s="10"/>
      <c r="R18" s="10"/>
      <c r="S18" s="10"/>
    </row>
    <row r="19" spans="1:19" ht="15.5" x14ac:dyDescent="0.35">
      <c r="A19" s="20" t="s">
        <v>26</v>
      </c>
      <c r="B19" s="20" t="s">
        <v>22</v>
      </c>
      <c r="C19" s="20" t="s">
        <v>29</v>
      </c>
      <c r="D19" s="15">
        <f>+Warehouse!D18+Shop!D18</f>
        <v>1178</v>
      </c>
      <c r="E19" s="16">
        <v>21</v>
      </c>
      <c r="F19" s="17">
        <v>30</v>
      </c>
      <c r="G19" s="17">
        <f t="shared" si="0"/>
        <v>27.3</v>
      </c>
      <c r="H19" s="17">
        <f t="shared" si="1"/>
        <v>30</v>
      </c>
      <c r="I19" s="17">
        <f t="shared" si="2"/>
        <v>24738</v>
      </c>
      <c r="J19" s="17">
        <f t="shared" si="3"/>
        <v>35340</v>
      </c>
      <c r="L19" s="10"/>
      <c r="M19" s="10"/>
      <c r="N19" s="10"/>
      <c r="O19" s="10"/>
      <c r="P19" s="10"/>
      <c r="Q19" s="10"/>
      <c r="R19" s="10"/>
      <c r="S19" s="10"/>
    </row>
    <row r="20" spans="1:19" ht="15.5" x14ac:dyDescent="0.35">
      <c r="A20" s="20" t="s">
        <v>24</v>
      </c>
      <c r="B20" s="20" t="s">
        <v>17</v>
      </c>
      <c r="C20" s="20" t="s">
        <v>30</v>
      </c>
      <c r="D20" s="15">
        <f>+Warehouse!D19+Shop!D19</f>
        <v>1044</v>
      </c>
      <c r="E20" s="16">
        <v>28</v>
      </c>
      <c r="F20" s="17">
        <v>40</v>
      </c>
      <c r="G20" s="17">
        <f t="shared" si="0"/>
        <v>36.4</v>
      </c>
      <c r="H20" s="17">
        <f t="shared" si="1"/>
        <v>40</v>
      </c>
      <c r="I20" s="17">
        <f t="shared" si="2"/>
        <v>29232</v>
      </c>
      <c r="J20" s="17">
        <f t="shared" si="3"/>
        <v>41760</v>
      </c>
      <c r="L20" s="10"/>
      <c r="M20" s="10"/>
      <c r="N20" s="10"/>
      <c r="O20" s="10"/>
      <c r="P20" s="10"/>
      <c r="Q20" s="10"/>
      <c r="R20" s="10"/>
      <c r="S20" s="10"/>
    </row>
    <row r="21" spans="1:19" ht="15.5" x14ac:dyDescent="0.35">
      <c r="A21" s="20" t="s">
        <v>21</v>
      </c>
      <c r="B21" s="20" t="s">
        <v>22</v>
      </c>
      <c r="C21" s="20" t="s">
        <v>19</v>
      </c>
      <c r="D21" s="15">
        <f>+Warehouse!D20+Shop!D20</f>
        <v>137</v>
      </c>
      <c r="E21" s="16">
        <v>10.5</v>
      </c>
      <c r="F21" s="17">
        <v>15</v>
      </c>
      <c r="G21" s="17">
        <f t="shared" si="0"/>
        <v>13.65</v>
      </c>
      <c r="H21" s="17">
        <f t="shared" si="1"/>
        <v>15</v>
      </c>
      <c r="I21" s="17">
        <f t="shared" si="2"/>
        <v>1438.5</v>
      </c>
      <c r="J21" s="17">
        <f t="shared" si="3"/>
        <v>2055</v>
      </c>
      <c r="L21" s="10"/>
      <c r="M21" s="10"/>
      <c r="N21" s="10"/>
      <c r="O21" s="10"/>
      <c r="P21" s="10"/>
      <c r="Q21" s="10"/>
      <c r="R21" s="10"/>
      <c r="S21" s="10"/>
    </row>
    <row r="22" spans="1:19" ht="15.5" x14ac:dyDescent="0.35">
      <c r="A22" s="20" t="s">
        <v>26</v>
      </c>
      <c r="B22" s="20" t="s">
        <v>22</v>
      </c>
      <c r="C22" s="20" t="s">
        <v>19</v>
      </c>
      <c r="D22" s="15">
        <f>+Warehouse!D21+Shop!D21</f>
        <v>115</v>
      </c>
      <c r="E22" s="16">
        <v>21</v>
      </c>
      <c r="F22" s="17">
        <v>30</v>
      </c>
      <c r="G22" s="17">
        <f t="shared" si="0"/>
        <v>27.3</v>
      </c>
      <c r="H22" s="17">
        <f t="shared" si="1"/>
        <v>30</v>
      </c>
      <c r="I22" s="17">
        <f t="shared" si="2"/>
        <v>2415</v>
      </c>
      <c r="J22" s="17">
        <f t="shared" si="3"/>
        <v>3450</v>
      </c>
      <c r="L22" s="10"/>
      <c r="M22" s="10"/>
      <c r="N22" s="10"/>
      <c r="O22" s="10"/>
      <c r="P22" s="10"/>
      <c r="Q22" s="10"/>
      <c r="R22" s="10"/>
      <c r="S22" s="10"/>
    </row>
    <row r="23" spans="1:19" ht="15.5" x14ac:dyDescent="0.35">
      <c r="A23" s="20" t="s">
        <v>20</v>
      </c>
      <c r="B23" s="20" t="s">
        <v>14</v>
      </c>
      <c r="C23" s="20" t="s">
        <v>23</v>
      </c>
      <c r="D23" s="15">
        <f>+Warehouse!D22+Shop!D22</f>
        <v>35</v>
      </c>
      <c r="E23" s="16">
        <v>24.9</v>
      </c>
      <c r="F23" s="17">
        <v>33</v>
      </c>
      <c r="G23" s="17">
        <f t="shared" si="0"/>
        <v>32.369999999999997</v>
      </c>
      <c r="H23" s="17">
        <f t="shared" si="1"/>
        <v>33</v>
      </c>
      <c r="I23" s="17">
        <f t="shared" si="2"/>
        <v>871.5</v>
      </c>
      <c r="J23" s="17">
        <f t="shared" si="3"/>
        <v>1155</v>
      </c>
      <c r="L23" s="10"/>
      <c r="M23" s="10"/>
      <c r="N23" s="10"/>
      <c r="O23" s="10"/>
      <c r="P23" s="10"/>
      <c r="Q23" s="10"/>
      <c r="R23" s="10"/>
      <c r="S23" s="10"/>
    </row>
    <row r="24" spans="1:19" ht="15.5" x14ac:dyDescent="0.35">
      <c r="A24" s="20" t="s">
        <v>18</v>
      </c>
      <c r="B24" s="20" t="s">
        <v>17</v>
      </c>
      <c r="C24" s="20" t="s">
        <v>28</v>
      </c>
      <c r="D24" s="15">
        <f>+Warehouse!D23+Shop!D23</f>
        <v>147</v>
      </c>
      <c r="E24" s="16">
        <v>19.5</v>
      </c>
      <c r="F24" s="17">
        <v>25</v>
      </c>
      <c r="G24" s="17">
        <f t="shared" si="0"/>
        <v>25.35</v>
      </c>
      <c r="H24" s="17">
        <f t="shared" si="1"/>
        <v>25.35</v>
      </c>
      <c r="I24" s="17">
        <f t="shared" si="2"/>
        <v>2866.5</v>
      </c>
      <c r="J24" s="17">
        <f t="shared" si="3"/>
        <v>3726.4500000000003</v>
      </c>
      <c r="L24" s="10"/>
      <c r="M24" s="10"/>
      <c r="N24" s="10"/>
      <c r="O24" s="10"/>
      <c r="P24" s="10"/>
      <c r="Q24" s="10"/>
      <c r="R24" s="10"/>
      <c r="S24" s="10"/>
    </row>
    <row r="25" spans="1:19" ht="15.5" x14ac:dyDescent="0.35">
      <c r="A25" s="20" t="s">
        <v>24</v>
      </c>
      <c r="B25" s="20" t="s">
        <v>14</v>
      </c>
      <c r="C25" s="20" t="s">
        <v>30</v>
      </c>
      <c r="D25" s="15">
        <f>+Warehouse!D24+Shop!D24</f>
        <v>523</v>
      </c>
      <c r="E25" s="16">
        <v>28</v>
      </c>
      <c r="F25" s="17">
        <v>40</v>
      </c>
      <c r="G25" s="17">
        <f t="shared" si="0"/>
        <v>36.4</v>
      </c>
      <c r="H25" s="17">
        <f t="shared" si="1"/>
        <v>40</v>
      </c>
      <c r="I25" s="17">
        <f t="shared" si="2"/>
        <v>14644</v>
      </c>
      <c r="J25" s="17">
        <f t="shared" si="3"/>
        <v>20920</v>
      </c>
      <c r="L25" s="10"/>
      <c r="M25" s="10"/>
      <c r="N25" s="10"/>
      <c r="O25" s="10"/>
      <c r="P25" s="10"/>
      <c r="Q25" s="10"/>
      <c r="R25" s="10"/>
      <c r="S25" s="10"/>
    </row>
    <row r="26" spans="1:19" ht="15.5" x14ac:dyDescent="0.35">
      <c r="A26" s="20" t="s">
        <v>16</v>
      </c>
      <c r="B26" s="20" t="s">
        <v>14</v>
      </c>
      <c r="C26" s="20" t="s">
        <v>15</v>
      </c>
      <c r="D26" s="15">
        <f>+Warehouse!D25+Shop!D25</f>
        <v>161</v>
      </c>
      <c r="E26" s="16">
        <v>35.6</v>
      </c>
      <c r="F26" s="17">
        <v>50</v>
      </c>
      <c r="G26" s="17">
        <f t="shared" si="0"/>
        <v>46.28</v>
      </c>
      <c r="H26" s="17">
        <f t="shared" si="1"/>
        <v>50</v>
      </c>
      <c r="I26" s="17">
        <f t="shared" si="2"/>
        <v>5731.6</v>
      </c>
      <c r="J26" s="17">
        <f t="shared" si="3"/>
        <v>8050</v>
      </c>
      <c r="L26" s="10"/>
      <c r="M26" s="10"/>
      <c r="N26" s="10"/>
      <c r="O26" s="10"/>
      <c r="P26" s="10"/>
      <c r="Q26" s="10"/>
      <c r="R26" s="10"/>
      <c r="S26" s="10"/>
    </row>
    <row r="27" spans="1:19" ht="15.5" x14ac:dyDescent="0.35">
      <c r="A27" s="20" t="s">
        <v>26</v>
      </c>
      <c r="B27" s="20" t="s">
        <v>14</v>
      </c>
      <c r="C27" s="20" t="s">
        <v>15</v>
      </c>
      <c r="D27" s="15">
        <f>+Warehouse!D26+Shop!D26</f>
        <v>33</v>
      </c>
      <c r="E27" s="16">
        <v>21</v>
      </c>
      <c r="F27" s="17">
        <v>30</v>
      </c>
      <c r="G27" s="17">
        <f t="shared" si="0"/>
        <v>27.3</v>
      </c>
      <c r="H27" s="17">
        <f t="shared" si="1"/>
        <v>30</v>
      </c>
      <c r="I27" s="17">
        <f t="shared" si="2"/>
        <v>693</v>
      </c>
      <c r="J27" s="17">
        <f t="shared" si="3"/>
        <v>990</v>
      </c>
      <c r="L27" s="10"/>
      <c r="M27" s="10"/>
      <c r="N27" s="10"/>
      <c r="O27" s="10"/>
      <c r="P27" s="10"/>
      <c r="Q27" s="10"/>
      <c r="R27" s="10"/>
      <c r="S27" s="10"/>
    </row>
    <row r="28" spans="1:19" ht="15.5" x14ac:dyDescent="0.35">
      <c r="A28" s="20" t="s">
        <v>21</v>
      </c>
      <c r="B28" s="20" t="s">
        <v>14</v>
      </c>
      <c r="C28" s="20" t="s">
        <v>23</v>
      </c>
      <c r="D28" s="15">
        <f>+Warehouse!D27+Shop!D27</f>
        <v>121</v>
      </c>
      <c r="E28" s="16">
        <v>10.5</v>
      </c>
      <c r="F28" s="17">
        <v>15</v>
      </c>
      <c r="G28" s="17">
        <f t="shared" si="0"/>
        <v>13.65</v>
      </c>
      <c r="H28" s="17">
        <f t="shared" si="1"/>
        <v>15</v>
      </c>
      <c r="I28" s="17">
        <f t="shared" si="2"/>
        <v>1270.5</v>
      </c>
      <c r="J28" s="17">
        <f t="shared" si="3"/>
        <v>1815</v>
      </c>
      <c r="L28" s="10"/>
      <c r="M28" s="10"/>
      <c r="N28" s="10"/>
      <c r="O28" s="10"/>
      <c r="P28" s="10"/>
      <c r="Q28" s="10"/>
      <c r="R28" s="10"/>
      <c r="S28" s="10"/>
    </row>
    <row r="29" spans="1:19" ht="15.5" x14ac:dyDescent="0.35">
      <c r="A29" s="20" t="s">
        <v>20</v>
      </c>
      <c r="B29" s="20" t="s">
        <v>17</v>
      </c>
      <c r="C29" s="20" t="s">
        <v>23</v>
      </c>
      <c r="D29" s="15">
        <f>+Warehouse!D28+Shop!D28</f>
        <v>1200</v>
      </c>
      <c r="E29" s="16">
        <v>24.9</v>
      </c>
      <c r="F29" s="17">
        <v>33</v>
      </c>
      <c r="G29" s="17">
        <f t="shared" si="0"/>
        <v>32.369999999999997</v>
      </c>
      <c r="H29" s="17">
        <f t="shared" si="1"/>
        <v>33</v>
      </c>
      <c r="I29" s="17">
        <f t="shared" si="2"/>
        <v>29880</v>
      </c>
      <c r="J29" s="17">
        <f t="shared" si="3"/>
        <v>39600</v>
      </c>
      <c r="L29" s="10"/>
      <c r="M29" s="10"/>
      <c r="N29" s="10"/>
      <c r="O29" s="10"/>
      <c r="P29" s="10"/>
      <c r="Q29" s="10"/>
      <c r="R29" s="10"/>
      <c r="S29" s="10"/>
    </row>
    <row r="30" spans="1:19" ht="15.5" x14ac:dyDescent="0.35">
      <c r="A30" s="20" t="s">
        <v>25</v>
      </c>
      <c r="B30" s="20" t="s">
        <v>14</v>
      </c>
      <c r="C30" s="20" t="s">
        <v>23</v>
      </c>
      <c r="D30" s="15">
        <f>+Warehouse!D29+Shop!D29</f>
        <v>85</v>
      </c>
      <c r="E30" s="16">
        <v>24.5</v>
      </c>
      <c r="F30" s="17">
        <v>35</v>
      </c>
      <c r="G30" s="17">
        <f t="shared" si="0"/>
        <v>31.85</v>
      </c>
      <c r="H30" s="17">
        <f t="shared" si="1"/>
        <v>35</v>
      </c>
      <c r="I30" s="17">
        <f t="shared" si="2"/>
        <v>2082.5</v>
      </c>
      <c r="J30" s="17">
        <f t="shared" si="3"/>
        <v>2975</v>
      </c>
      <c r="L30" s="10"/>
      <c r="M30" s="10"/>
      <c r="N30" s="10"/>
      <c r="O30" s="10"/>
      <c r="P30" s="10"/>
      <c r="Q30" s="10"/>
      <c r="R30" s="10"/>
      <c r="S30" s="10"/>
    </row>
    <row r="31" spans="1:19" ht="15.5" x14ac:dyDescent="0.35">
      <c r="A31" s="20" t="s">
        <v>21</v>
      </c>
      <c r="B31" s="20" t="s">
        <v>22</v>
      </c>
      <c r="C31" s="20" t="s">
        <v>27</v>
      </c>
      <c r="D31" s="15">
        <f>+Warehouse!D30+Shop!D30</f>
        <v>115</v>
      </c>
      <c r="E31" s="16">
        <v>10.5</v>
      </c>
      <c r="F31" s="17">
        <v>15</v>
      </c>
      <c r="G31" s="17">
        <f t="shared" si="0"/>
        <v>13.65</v>
      </c>
      <c r="H31" s="17">
        <f t="shared" si="1"/>
        <v>15</v>
      </c>
      <c r="I31" s="17">
        <f t="shared" si="2"/>
        <v>1207.5</v>
      </c>
      <c r="J31" s="17">
        <f t="shared" si="3"/>
        <v>1725</v>
      </c>
      <c r="L31" s="10"/>
      <c r="M31" s="10"/>
      <c r="N31" s="10"/>
      <c r="O31" s="10"/>
      <c r="P31" s="10"/>
      <c r="Q31" s="10"/>
      <c r="R31" s="10"/>
      <c r="S31" s="10"/>
    </row>
    <row r="32" spans="1:19" ht="15.5" x14ac:dyDescent="0.35">
      <c r="A32" s="20" t="s">
        <v>21</v>
      </c>
      <c r="B32" s="20" t="s">
        <v>17</v>
      </c>
      <c r="C32" s="20" t="s">
        <v>27</v>
      </c>
      <c r="D32" s="15">
        <f>+Warehouse!D31+Shop!D31</f>
        <v>138</v>
      </c>
      <c r="E32" s="16">
        <v>10.5</v>
      </c>
      <c r="F32" s="17">
        <v>15</v>
      </c>
      <c r="G32" s="17">
        <f t="shared" si="0"/>
        <v>13.65</v>
      </c>
      <c r="H32" s="17">
        <f t="shared" si="1"/>
        <v>15</v>
      </c>
      <c r="I32" s="17">
        <f t="shared" si="2"/>
        <v>1449</v>
      </c>
      <c r="J32" s="17">
        <f t="shared" si="3"/>
        <v>2070</v>
      </c>
      <c r="L32" s="10"/>
      <c r="M32" s="10"/>
      <c r="N32" s="10"/>
      <c r="O32" s="10"/>
      <c r="P32" s="10"/>
      <c r="Q32" s="10"/>
      <c r="R32" s="10"/>
      <c r="S32" s="10"/>
    </row>
    <row r="33" spans="1:19" ht="15.5" x14ac:dyDescent="0.35">
      <c r="A33" s="20" t="s">
        <v>25</v>
      </c>
      <c r="B33" s="20" t="s">
        <v>17</v>
      </c>
      <c r="C33" s="20" t="s">
        <v>28</v>
      </c>
      <c r="D33" s="15">
        <f>+Warehouse!D32+Shop!D32</f>
        <v>148</v>
      </c>
      <c r="E33" s="16">
        <v>24.5</v>
      </c>
      <c r="F33" s="17">
        <v>35</v>
      </c>
      <c r="G33" s="17">
        <f t="shared" si="0"/>
        <v>31.85</v>
      </c>
      <c r="H33" s="17">
        <f t="shared" si="1"/>
        <v>35</v>
      </c>
      <c r="I33" s="17">
        <f t="shared" si="2"/>
        <v>3626</v>
      </c>
      <c r="J33" s="17">
        <f t="shared" si="3"/>
        <v>5180</v>
      </c>
      <c r="L33" s="10"/>
      <c r="M33" s="10"/>
      <c r="N33" s="10"/>
      <c r="O33" s="10"/>
      <c r="P33" s="10"/>
      <c r="Q33" s="10"/>
      <c r="R33" s="10"/>
      <c r="S33" s="10"/>
    </row>
    <row r="34" spans="1:19" ht="15.5" x14ac:dyDescent="0.35">
      <c r="A34" s="20" t="s">
        <v>16</v>
      </c>
      <c r="B34" s="20" t="s">
        <v>17</v>
      </c>
      <c r="C34" s="20" t="s">
        <v>29</v>
      </c>
      <c r="D34" s="15">
        <f>+Warehouse!D33+Shop!D33</f>
        <v>857</v>
      </c>
      <c r="E34" s="16">
        <v>35.6</v>
      </c>
      <c r="F34" s="17">
        <v>50</v>
      </c>
      <c r="G34" s="17">
        <f t="shared" si="0"/>
        <v>46.28</v>
      </c>
      <c r="H34" s="17">
        <f t="shared" si="1"/>
        <v>50</v>
      </c>
      <c r="I34" s="17">
        <f t="shared" si="2"/>
        <v>30509.200000000001</v>
      </c>
      <c r="J34" s="17">
        <f t="shared" si="3"/>
        <v>42850</v>
      </c>
      <c r="L34" s="10"/>
      <c r="M34" s="10"/>
      <c r="N34" s="10"/>
      <c r="O34" s="10"/>
      <c r="P34" s="10"/>
      <c r="Q34" s="10"/>
      <c r="R34" s="10"/>
      <c r="S34" s="10"/>
    </row>
    <row r="35" spans="1:19" ht="15.5" x14ac:dyDescent="0.35">
      <c r="A35" s="20" t="s">
        <v>26</v>
      </c>
      <c r="B35" s="20" t="s">
        <v>14</v>
      </c>
      <c r="C35" s="20" t="s">
        <v>30</v>
      </c>
      <c r="D35" s="15">
        <f>+Warehouse!D34+Shop!D34</f>
        <v>183</v>
      </c>
      <c r="E35" s="16">
        <v>21</v>
      </c>
      <c r="F35" s="17">
        <v>30</v>
      </c>
      <c r="G35" s="17">
        <f t="shared" si="0"/>
        <v>27.3</v>
      </c>
      <c r="H35" s="17">
        <f t="shared" si="1"/>
        <v>30</v>
      </c>
      <c r="I35" s="17">
        <f t="shared" si="2"/>
        <v>3843</v>
      </c>
      <c r="J35" s="17">
        <f t="shared" si="3"/>
        <v>5490</v>
      </c>
      <c r="L35" s="10"/>
      <c r="M35" s="10"/>
      <c r="N35" s="10"/>
      <c r="O35" s="10"/>
      <c r="P35" s="10"/>
      <c r="Q35" s="10"/>
      <c r="R35" s="10"/>
      <c r="S35" s="10"/>
    </row>
    <row r="36" spans="1:19" ht="15.5" x14ac:dyDescent="0.35">
      <c r="A36" s="20" t="s">
        <v>24</v>
      </c>
      <c r="B36" s="20" t="s">
        <v>17</v>
      </c>
      <c r="C36" s="20" t="s">
        <v>15</v>
      </c>
      <c r="D36" s="15">
        <f>+Warehouse!D35+Shop!D35</f>
        <v>148</v>
      </c>
      <c r="E36" s="16">
        <v>28</v>
      </c>
      <c r="F36" s="17">
        <v>40</v>
      </c>
      <c r="G36" s="17">
        <f t="shared" si="0"/>
        <v>36.4</v>
      </c>
      <c r="H36" s="17">
        <f t="shared" si="1"/>
        <v>40</v>
      </c>
      <c r="I36" s="17">
        <f t="shared" si="2"/>
        <v>4144</v>
      </c>
      <c r="J36" s="17">
        <f t="shared" si="3"/>
        <v>5920</v>
      </c>
      <c r="L36" s="10"/>
      <c r="M36" s="10"/>
      <c r="N36" s="10"/>
      <c r="O36" s="10"/>
      <c r="P36" s="10"/>
      <c r="Q36" s="10"/>
      <c r="R36" s="10"/>
      <c r="S36" s="10"/>
    </row>
    <row r="37" spans="1:19" ht="15.5" x14ac:dyDescent="0.35">
      <c r="A37" s="20" t="s">
        <v>13</v>
      </c>
      <c r="B37" s="20" t="s">
        <v>17</v>
      </c>
      <c r="C37" s="20" t="s">
        <v>15</v>
      </c>
      <c r="D37" s="15">
        <f>+Warehouse!D36+Shop!D36</f>
        <v>135</v>
      </c>
      <c r="E37" s="16">
        <v>35.6</v>
      </c>
      <c r="F37" s="17">
        <v>50</v>
      </c>
      <c r="G37" s="17">
        <f t="shared" si="0"/>
        <v>46.28</v>
      </c>
      <c r="H37" s="17">
        <f t="shared" si="1"/>
        <v>50</v>
      </c>
      <c r="I37" s="17">
        <f t="shared" si="2"/>
        <v>4806</v>
      </c>
      <c r="J37" s="17">
        <f t="shared" si="3"/>
        <v>6750</v>
      </c>
      <c r="L37" s="10"/>
      <c r="M37" s="10"/>
      <c r="N37" s="10"/>
      <c r="O37" s="10"/>
      <c r="P37" s="10"/>
      <c r="Q37" s="10"/>
      <c r="R37" s="10"/>
      <c r="S37" s="10"/>
    </row>
    <row r="38" spans="1:19" ht="15.5" x14ac:dyDescent="0.35">
      <c r="A38" s="20" t="s">
        <v>20</v>
      </c>
      <c r="B38" s="20" t="s">
        <v>17</v>
      </c>
      <c r="C38" s="20" t="s">
        <v>15</v>
      </c>
      <c r="D38" s="15">
        <f>+Warehouse!D37+Shop!D37</f>
        <v>74</v>
      </c>
      <c r="E38" s="16">
        <v>24.9</v>
      </c>
      <c r="F38" s="17">
        <v>33</v>
      </c>
      <c r="G38" s="17">
        <f t="shared" si="0"/>
        <v>32.369999999999997</v>
      </c>
      <c r="H38" s="17">
        <f t="shared" si="1"/>
        <v>33</v>
      </c>
      <c r="I38" s="17">
        <f t="shared" si="2"/>
        <v>1842.6</v>
      </c>
      <c r="J38" s="17">
        <f t="shared" si="3"/>
        <v>2442</v>
      </c>
      <c r="L38" s="10"/>
      <c r="M38" s="10"/>
      <c r="N38" s="10"/>
      <c r="O38" s="10"/>
      <c r="P38" s="10"/>
      <c r="Q38" s="10"/>
      <c r="R38" s="10"/>
      <c r="S38" s="10"/>
    </row>
    <row r="39" spans="1:19" ht="15.5" x14ac:dyDescent="0.35">
      <c r="A39" s="20" t="s">
        <v>13</v>
      </c>
      <c r="B39" s="20" t="s">
        <v>17</v>
      </c>
      <c r="C39" s="20" t="s">
        <v>23</v>
      </c>
      <c r="D39" s="15">
        <f>+Warehouse!D38+Shop!D38</f>
        <v>138</v>
      </c>
      <c r="E39" s="16">
        <v>35.6</v>
      </c>
      <c r="F39" s="17">
        <v>50</v>
      </c>
      <c r="G39" s="17">
        <f t="shared" si="0"/>
        <v>46.28</v>
      </c>
      <c r="H39" s="17">
        <f t="shared" si="1"/>
        <v>50</v>
      </c>
      <c r="I39" s="17">
        <f t="shared" si="2"/>
        <v>4912.8</v>
      </c>
      <c r="J39" s="17">
        <f t="shared" si="3"/>
        <v>6900</v>
      </c>
      <c r="L39" s="10"/>
      <c r="M39" s="10"/>
      <c r="N39" s="10"/>
      <c r="O39" s="10"/>
      <c r="P39" s="10"/>
      <c r="Q39" s="10"/>
      <c r="R39" s="10"/>
      <c r="S39" s="10"/>
    </row>
    <row r="40" spans="1:19" ht="15.5" x14ac:dyDescent="0.35">
      <c r="A40" s="20" t="s">
        <v>26</v>
      </c>
      <c r="B40" s="20" t="s">
        <v>14</v>
      </c>
      <c r="C40" s="20" t="s">
        <v>23</v>
      </c>
      <c r="D40" s="15">
        <f>+Warehouse!D39+Shop!D39</f>
        <v>121</v>
      </c>
      <c r="E40" s="16">
        <v>21</v>
      </c>
      <c r="F40" s="17">
        <v>30</v>
      </c>
      <c r="G40" s="17">
        <f t="shared" si="0"/>
        <v>27.3</v>
      </c>
      <c r="H40" s="17">
        <f t="shared" si="1"/>
        <v>30</v>
      </c>
      <c r="I40" s="17">
        <f t="shared" si="2"/>
        <v>2541</v>
      </c>
      <c r="J40" s="17">
        <f t="shared" si="3"/>
        <v>3630</v>
      </c>
      <c r="L40" s="10"/>
      <c r="M40" s="10"/>
      <c r="N40" s="10"/>
      <c r="O40" s="10"/>
      <c r="P40" s="10"/>
      <c r="Q40" s="10"/>
      <c r="R40" s="10"/>
      <c r="S40" s="10"/>
    </row>
    <row r="41" spans="1:19" ht="15.5" x14ac:dyDescent="0.35">
      <c r="A41" s="20" t="s">
        <v>16</v>
      </c>
      <c r="B41" s="20" t="s">
        <v>14</v>
      </c>
      <c r="C41" s="20" t="s">
        <v>27</v>
      </c>
      <c r="D41" s="15">
        <f>+Warehouse!D40+Shop!D40</f>
        <v>137</v>
      </c>
      <c r="E41" s="16">
        <v>35.6</v>
      </c>
      <c r="F41" s="17">
        <v>50</v>
      </c>
      <c r="G41" s="17">
        <f t="shared" si="0"/>
        <v>46.28</v>
      </c>
      <c r="H41" s="17">
        <f t="shared" si="1"/>
        <v>50</v>
      </c>
      <c r="I41" s="17">
        <f t="shared" si="2"/>
        <v>4877.2</v>
      </c>
      <c r="J41" s="17">
        <f t="shared" si="3"/>
        <v>6850</v>
      </c>
      <c r="L41" s="10"/>
      <c r="M41" s="10"/>
      <c r="N41" s="10"/>
      <c r="O41" s="10"/>
      <c r="P41" s="10"/>
      <c r="Q41" s="10"/>
      <c r="R41" s="10"/>
      <c r="S41" s="10"/>
    </row>
    <row r="42" spans="1:19" ht="15.5" x14ac:dyDescent="0.35">
      <c r="A42" s="20" t="s">
        <v>21</v>
      </c>
      <c r="B42" s="20" t="s">
        <v>22</v>
      </c>
      <c r="C42" s="20" t="s">
        <v>28</v>
      </c>
      <c r="D42" s="15">
        <f>+Warehouse!D41+Shop!D41</f>
        <v>25</v>
      </c>
      <c r="E42" s="16">
        <v>10.5</v>
      </c>
      <c r="F42" s="17">
        <v>15</v>
      </c>
      <c r="G42" s="17">
        <f t="shared" si="0"/>
        <v>13.65</v>
      </c>
      <c r="H42" s="17">
        <f t="shared" si="1"/>
        <v>15</v>
      </c>
      <c r="I42" s="17">
        <f t="shared" si="2"/>
        <v>262.5</v>
      </c>
      <c r="J42" s="17">
        <f t="shared" si="3"/>
        <v>375</v>
      </c>
      <c r="L42" s="10"/>
      <c r="M42" s="10"/>
      <c r="N42" s="10"/>
      <c r="O42" s="10"/>
      <c r="P42" s="10"/>
      <c r="Q42" s="10"/>
      <c r="R42" s="10"/>
      <c r="S42" s="10"/>
    </row>
    <row r="43" spans="1:19" ht="15.5" x14ac:dyDescent="0.35">
      <c r="A43" s="20" t="s">
        <v>25</v>
      </c>
      <c r="B43" s="20" t="s">
        <v>17</v>
      </c>
      <c r="C43" s="20" t="s">
        <v>29</v>
      </c>
      <c r="D43" s="15">
        <f>+Warehouse!D42+Shop!D42</f>
        <v>190</v>
      </c>
      <c r="E43" s="16">
        <v>24.5</v>
      </c>
      <c r="F43" s="17">
        <v>35</v>
      </c>
      <c r="G43" s="17">
        <f t="shared" si="0"/>
        <v>31.85</v>
      </c>
      <c r="H43" s="17">
        <f t="shared" si="1"/>
        <v>35</v>
      </c>
      <c r="I43" s="17">
        <f t="shared" si="2"/>
        <v>4655</v>
      </c>
      <c r="J43" s="17">
        <f t="shared" si="3"/>
        <v>6650</v>
      </c>
      <c r="L43" s="10"/>
      <c r="M43" s="10"/>
      <c r="N43" s="10"/>
      <c r="O43" s="10"/>
      <c r="P43" s="10"/>
      <c r="Q43" s="10"/>
      <c r="R43" s="10"/>
      <c r="S43" s="10"/>
    </row>
    <row r="44" spans="1:19" ht="15.5" x14ac:dyDescent="0.35">
      <c r="A44" s="20" t="s">
        <v>26</v>
      </c>
      <c r="B44" s="20" t="s">
        <v>14</v>
      </c>
      <c r="C44" s="20" t="s">
        <v>29</v>
      </c>
      <c r="D44" s="15">
        <f>+Warehouse!D43+Shop!D43</f>
        <v>590</v>
      </c>
      <c r="E44" s="16">
        <v>24.5</v>
      </c>
      <c r="F44" s="17">
        <v>35</v>
      </c>
      <c r="G44" s="17">
        <f t="shared" si="0"/>
        <v>31.85</v>
      </c>
      <c r="H44" s="17">
        <f t="shared" si="1"/>
        <v>35</v>
      </c>
      <c r="I44" s="17">
        <f t="shared" si="2"/>
        <v>14455</v>
      </c>
      <c r="J44" s="17">
        <f t="shared" si="3"/>
        <v>20650</v>
      </c>
      <c r="L44" s="10"/>
      <c r="M44" s="10"/>
      <c r="N44" s="10"/>
      <c r="O44" s="10"/>
      <c r="P44" s="10"/>
      <c r="Q44" s="10"/>
      <c r="R44" s="10"/>
      <c r="S44" s="10"/>
    </row>
    <row r="45" spans="1:19" ht="15.5" x14ac:dyDescent="0.35">
      <c r="A45" s="20" t="s">
        <v>21</v>
      </c>
      <c r="B45" s="20" t="s">
        <v>17</v>
      </c>
      <c r="C45" s="20" t="s">
        <v>30</v>
      </c>
      <c r="D45" s="15">
        <f>+Warehouse!D44+Shop!D44</f>
        <v>720</v>
      </c>
      <c r="E45" s="16">
        <v>10.5</v>
      </c>
      <c r="F45" s="17">
        <v>15</v>
      </c>
      <c r="G45" s="17">
        <f t="shared" si="0"/>
        <v>13.65</v>
      </c>
      <c r="H45" s="17">
        <f t="shared" si="1"/>
        <v>15</v>
      </c>
      <c r="I45" s="17">
        <f t="shared" si="2"/>
        <v>7560</v>
      </c>
      <c r="J45" s="17">
        <f t="shared" si="3"/>
        <v>10800</v>
      </c>
      <c r="L45" s="10"/>
      <c r="M45" s="10"/>
      <c r="N45" s="10"/>
      <c r="O45" s="10"/>
      <c r="P45" s="10"/>
      <c r="Q45" s="10"/>
      <c r="R45" s="10"/>
      <c r="S45" s="10"/>
    </row>
    <row r="46" spans="1:19" ht="15.5" x14ac:dyDescent="0.35">
      <c r="A46" s="20" t="s">
        <v>25</v>
      </c>
      <c r="B46" s="20" t="s">
        <v>17</v>
      </c>
      <c r="C46" s="20" t="s">
        <v>30</v>
      </c>
      <c r="D46" s="15">
        <f>+Warehouse!D45+Shop!D45</f>
        <v>147</v>
      </c>
      <c r="E46" s="16">
        <v>24.5</v>
      </c>
      <c r="F46" s="17">
        <v>35</v>
      </c>
      <c r="G46" s="17">
        <f t="shared" si="0"/>
        <v>31.85</v>
      </c>
      <c r="H46" s="17">
        <f t="shared" si="1"/>
        <v>35</v>
      </c>
      <c r="I46" s="17">
        <f t="shared" si="2"/>
        <v>3601.5</v>
      </c>
      <c r="J46" s="17">
        <f t="shared" si="3"/>
        <v>5145</v>
      </c>
      <c r="L46" s="10"/>
      <c r="M46" s="10"/>
      <c r="N46" s="10"/>
      <c r="O46" s="10"/>
      <c r="P46" s="10"/>
      <c r="Q46" s="10"/>
      <c r="R46" s="10"/>
      <c r="S46" s="10"/>
    </row>
    <row r="47" spans="1:19" ht="15.5" x14ac:dyDescent="0.35">
      <c r="A47" s="20" t="s">
        <v>20</v>
      </c>
      <c r="B47" s="20" t="s">
        <v>22</v>
      </c>
      <c r="C47" s="20" t="s">
        <v>15</v>
      </c>
      <c r="D47" s="15">
        <f>+Warehouse!D46+Shop!D46</f>
        <v>64</v>
      </c>
      <c r="E47" s="16">
        <v>24.9</v>
      </c>
      <c r="F47" s="17">
        <v>33</v>
      </c>
      <c r="G47" s="17">
        <f t="shared" si="0"/>
        <v>32.369999999999997</v>
      </c>
      <c r="H47" s="17">
        <f t="shared" si="1"/>
        <v>33</v>
      </c>
      <c r="I47" s="17">
        <f t="shared" si="2"/>
        <v>1593.6</v>
      </c>
      <c r="J47" s="17">
        <f t="shared" si="3"/>
        <v>2112</v>
      </c>
      <c r="L47" s="10"/>
      <c r="M47" s="10"/>
      <c r="N47" s="10"/>
      <c r="O47" s="10"/>
      <c r="P47" s="10"/>
      <c r="Q47" s="10"/>
      <c r="R47" s="10"/>
      <c r="S47" s="10"/>
    </row>
    <row r="48" spans="1:19" ht="15.5" x14ac:dyDescent="0.35">
      <c r="A48" s="20" t="s">
        <v>25</v>
      </c>
      <c r="B48" s="20" t="s">
        <v>17</v>
      </c>
      <c r="C48" s="20" t="s">
        <v>15</v>
      </c>
      <c r="D48" s="15">
        <f>+Warehouse!D47+Shop!D47</f>
        <v>144</v>
      </c>
      <c r="E48" s="16">
        <v>24.5</v>
      </c>
      <c r="F48" s="17">
        <v>35</v>
      </c>
      <c r="G48" s="17">
        <f t="shared" si="0"/>
        <v>31.85</v>
      </c>
      <c r="H48" s="17">
        <f t="shared" si="1"/>
        <v>35</v>
      </c>
      <c r="I48" s="17">
        <f t="shared" si="2"/>
        <v>3528</v>
      </c>
      <c r="J48" s="17">
        <f t="shared" si="3"/>
        <v>5040</v>
      </c>
      <c r="L48" s="10"/>
      <c r="M48" s="10"/>
      <c r="N48" s="10"/>
      <c r="O48" s="10"/>
      <c r="P48" s="10"/>
      <c r="Q48" s="10"/>
      <c r="R48" s="10"/>
      <c r="S48" s="10"/>
    </row>
    <row r="49" spans="1:19" ht="15.5" x14ac:dyDescent="0.35">
      <c r="A49" s="22" t="s">
        <v>21</v>
      </c>
      <c r="B49" s="22" t="s">
        <v>14</v>
      </c>
      <c r="C49" s="22" t="s">
        <v>19</v>
      </c>
      <c r="D49" s="23">
        <f>+Warehouse!D48+Shop!D48</f>
        <v>221</v>
      </c>
      <c r="E49" s="16">
        <v>10.5</v>
      </c>
      <c r="F49" s="16">
        <v>15</v>
      </c>
      <c r="G49" s="17">
        <f t="shared" si="0"/>
        <v>13.65</v>
      </c>
      <c r="H49" s="17">
        <f t="shared" si="1"/>
        <v>15</v>
      </c>
      <c r="I49" s="17">
        <f t="shared" si="2"/>
        <v>2320.5</v>
      </c>
      <c r="J49" s="17">
        <f t="shared" si="3"/>
        <v>3315</v>
      </c>
      <c r="L49" s="10"/>
      <c r="M49" s="10"/>
      <c r="N49" s="10"/>
      <c r="O49" s="10"/>
      <c r="P49" s="10"/>
      <c r="Q49" s="10"/>
      <c r="R49" s="10"/>
      <c r="S49" s="10"/>
    </row>
    <row r="50" spans="1:19" ht="15.5" x14ac:dyDescent="0.35">
      <c r="A50" s="20" t="s">
        <v>25</v>
      </c>
      <c r="B50" s="20" t="s">
        <v>17</v>
      </c>
      <c r="C50" s="20" t="s">
        <v>19</v>
      </c>
      <c r="D50" s="15">
        <f>+Warehouse!D49+Shop!D49</f>
        <v>183</v>
      </c>
      <c r="E50" s="16">
        <v>24.5</v>
      </c>
      <c r="F50" s="17">
        <v>35</v>
      </c>
      <c r="G50" s="17">
        <f t="shared" si="0"/>
        <v>31.85</v>
      </c>
      <c r="H50" s="17">
        <f t="shared" si="1"/>
        <v>35</v>
      </c>
      <c r="I50" s="17">
        <f t="shared" si="2"/>
        <v>4483.5</v>
      </c>
      <c r="J50" s="17">
        <f t="shared" si="3"/>
        <v>6405</v>
      </c>
      <c r="L50" s="10"/>
      <c r="M50" s="10"/>
      <c r="N50" s="10"/>
      <c r="O50" s="10"/>
      <c r="P50" s="10"/>
      <c r="Q50" s="10"/>
      <c r="R50" s="10"/>
      <c r="S50" s="10"/>
    </row>
    <row r="51" spans="1:19" ht="15.5" x14ac:dyDescent="0.35">
      <c r="A51" s="20" t="s">
        <v>26</v>
      </c>
      <c r="B51" s="20" t="s">
        <v>17</v>
      </c>
      <c r="C51" s="20" t="s">
        <v>19</v>
      </c>
      <c r="D51" s="15">
        <f>+Warehouse!D50+Shop!D50</f>
        <v>138</v>
      </c>
      <c r="E51" s="16">
        <v>21</v>
      </c>
      <c r="F51" s="17">
        <v>30</v>
      </c>
      <c r="G51" s="17">
        <f t="shared" si="0"/>
        <v>27.3</v>
      </c>
      <c r="H51" s="17">
        <f t="shared" si="1"/>
        <v>30</v>
      </c>
      <c r="I51" s="17">
        <f t="shared" si="2"/>
        <v>2898</v>
      </c>
      <c r="J51" s="17">
        <f t="shared" si="3"/>
        <v>4140</v>
      </c>
      <c r="L51" s="10"/>
      <c r="M51" s="10"/>
      <c r="N51" s="10"/>
      <c r="O51" s="10"/>
      <c r="P51" s="10"/>
      <c r="Q51" s="10"/>
      <c r="R51" s="10"/>
      <c r="S51" s="10"/>
    </row>
    <row r="52" spans="1:19" ht="15.5" x14ac:dyDescent="0.35">
      <c r="A52" s="20" t="s">
        <v>18</v>
      </c>
      <c r="B52" s="20" t="s">
        <v>22</v>
      </c>
      <c r="C52" s="20" t="s">
        <v>23</v>
      </c>
      <c r="D52" s="15">
        <f>+Warehouse!D51+Shop!D51</f>
        <v>74</v>
      </c>
      <c r="E52" s="16">
        <v>19.5</v>
      </c>
      <c r="F52" s="17">
        <v>25</v>
      </c>
      <c r="G52" s="17">
        <f t="shared" si="0"/>
        <v>25.35</v>
      </c>
      <c r="H52" s="17">
        <f t="shared" si="1"/>
        <v>25.35</v>
      </c>
      <c r="I52" s="17">
        <f t="shared" si="2"/>
        <v>1443</v>
      </c>
      <c r="J52" s="17">
        <f t="shared" si="3"/>
        <v>1875.9</v>
      </c>
      <c r="L52" s="10"/>
      <c r="M52" s="10"/>
      <c r="N52" s="10"/>
      <c r="O52" s="10"/>
      <c r="P52" s="10"/>
      <c r="Q52" s="10"/>
      <c r="R52" s="10"/>
      <c r="S52" s="10"/>
    </row>
    <row r="53" spans="1:19" ht="15.5" x14ac:dyDescent="0.35">
      <c r="A53" s="20" t="s">
        <v>13</v>
      </c>
      <c r="B53" s="20" t="s">
        <v>22</v>
      </c>
      <c r="C53" s="20" t="s">
        <v>23</v>
      </c>
      <c r="D53" s="15">
        <f>+Warehouse!D52+Shop!D52</f>
        <v>115</v>
      </c>
      <c r="E53" s="16">
        <v>35.6</v>
      </c>
      <c r="F53" s="17">
        <v>50</v>
      </c>
      <c r="G53" s="17">
        <f t="shared" si="0"/>
        <v>46.28</v>
      </c>
      <c r="H53" s="17">
        <f t="shared" si="1"/>
        <v>50</v>
      </c>
      <c r="I53" s="17">
        <f t="shared" si="2"/>
        <v>4094</v>
      </c>
      <c r="J53" s="17">
        <f t="shared" si="3"/>
        <v>5750</v>
      </c>
      <c r="L53" s="10"/>
      <c r="M53" s="10"/>
      <c r="N53" s="10"/>
      <c r="O53" s="10"/>
      <c r="P53" s="10"/>
      <c r="Q53" s="10"/>
      <c r="R53" s="10"/>
      <c r="S53" s="10"/>
    </row>
    <row r="54" spans="1:19" ht="15.5" x14ac:dyDescent="0.35">
      <c r="A54" s="20" t="s">
        <v>25</v>
      </c>
      <c r="B54" s="20" t="s">
        <v>22</v>
      </c>
      <c r="C54" s="20" t="s">
        <v>23</v>
      </c>
      <c r="D54" s="15">
        <f>+Warehouse!D53+Shop!D53</f>
        <v>115</v>
      </c>
      <c r="E54" s="16">
        <v>24.5</v>
      </c>
      <c r="F54" s="17">
        <v>35</v>
      </c>
      <c r="G54" s="17">
        <f t="shared" si="0"/>
        <v>31.85</v>
      </c>
      <c r="H54" s="17">
        <f t="shared" si="1"/>
        <v>35</v>
      </c>
      <c r="I54" s="17">
        <f t="shared" si="2"/>
        <v>2817.5</v>
      </c>
      <c r="J54" s="17">
        <f t="shared" si="3"/>
        <v>4025</v>
      </c>
      <c r="L54" s="10"/>
      <c r="M54" s="10"/>
      <c r="N54" s="10"/>
      <c r="O54" s="10"/>
      <c r="P54" s="10"/>
      <c r="Q54" s="10"/>
      <c r="R54" s="10"/>
      <c r="S54" s="10"/>
    </row>
    <row r="55" spans="1:19" ht="15.5" x14ac:dyDescent="0.35">
      <c r="A55" s="20" t="s">
        <v>26</v>
      </c>
      <c r="B55" s="20" t="s">
        <v>17</v>
      </c>
      <c r="C55" s="20" t="s">
        <v>23</v>
      </c>
      <c r="D55" s="15">
        <f>+Warehouse!D54+Shop!D54</f>
        <v>147</v>
      </c>
      <c r="E55" s="16">
        <v>21</v>
      </c>
      <c r="F55" s="17">
        <v>30</v>
      </c>
      <c r="G55" s="17">
        <f t="shared" si="0"/>
        <v>27.3</v>
      </c>
      <c r="H55" s="17">
        <f t="shared" si="1"/>
        <v>30</v>
      </c>
      <c r="I55" s="17">
        <f t="shared" si="2"/>
        <v>3087</v>
      </c>
      <c r="J55" s="17">
        <f t="shared" si="3"/>
        <v>4410</v>
      </c>
      <c r="L55" s="10"/>
      <c r="M55" s="10"/>
      <c r="N55" s="10"/>
      <c r="O55" s="10"/>
      <c r="P55" s="10"/>
      <c r="Q55" s="10"/>
      <c r="R55" s="10"/>
      <c r="S55" s="10"/>
    </row>
    <row r="56" spans="1:19" ht="15.5" x14ac:dyDescent="0.35">
      <c r="A56" s="20" t="s">
        <v>20</v>
      </c>
      <c r="B56" s="20" t="s">
        <v>22</v>
      </c>
      <c r="C56" s="20" t="s">
        <v>23</v>
      </c>
      <c r="D56" s="15">
        <f>+Warehouse!D55+Shop!D55</f>
        <v>74</v>
      </c>
      <c r="E56" s="16">
        <v>24.9</v>
      </c>
      <c r="F56" s="17">
        <v>33</v>
      </c>
      <c r="G56" s="17">
        <f t="shared" si="0"/>
        <v>32.369999999999997</v>
      </c>
      <c r="H56" s="17">
        <f t="shared" si="1"/>
        <v>33</v>
      </c>
      <c r="I56" s="17">
        <f t="shared" si="2"/>
        <v>1842.6</v>
      </c>
      <c r="J56" s="17">
        <f t="shared" si="3"/>
        <v>2442</v>
      </c>
      <c r="L56" s="10"/>
      <c r="M56" s="10"/>
      <c r="N56" s="10"/>
      <c r="O56" s="10"/>
      <c r="P56" s="10"/>
      <c r="Q56" s="10"/>
      <c r="R56" s="10"/>
      <c r="S56" s="10"/>
    </row>
    <row r="57" spans="1:19" ht="15.5" x14ac:dyDescent="0.35">
      <c r="A57" s="20" t="s">
        <v>20</v>
      </c>
      <c r="B57" s="20" t="s">
        <v>14</v>
      </c>
      <c r="C57" s="20" t="s">
        <v>27</v>
      </c>
      <c r="D57" s="15">
        <f>+Warehouse!D56+Shop!D56</f>
        <v>74</v>
      </c>
      <c r="E57" s="16">
        <v>24.9</v>
      </c>
      <c r="F57" s="17">
        <v>33</v>
      </c>
      <c r="G57" s="17">
        <f t="shared" si="0"/>
        <v>32.369999999999997</v>
      </c>
      <c r="H57" s="17">
        <f t="shared" si="1"/>
        <v>33</v>
      </c>
      <c r="I57" s="17">
        <f t="shared" si="2"/>
        <v>1842.6</v>
      </c>
      <c r="J57" s="17">
        <f t="shared" si="3"/>
        <v>2442</v>
      </c>
      <c r="L57" s="10"/>
      <c r="M57" s="10"/>
      <c r="N57" s="10"/>
      <c r="O57" s="10"/>
      <c r="P57" s="10"/>
      <c r="Q57" s="10"/>
      <c r="R57" s="10"/>
      <c r="S57" s="10"/>
    </row>
    <row r="58" spans="1:19" ht="15.5" x14ac:dyDescent="0.35">
      <c r="A58" s="20" t="s">
        <v>25</v>
      </c>
      <c r="B58" s="20" t="s">
        <v>22</v>
      </c>
      <c r="C58" s="20" t="s">
        <v>27</v>
      </c>
      <c r="D58" s="15">
        <f>+Warehouse!D57+Shop!D57</f>
        <v>25</v>
      </c>
      <c r="E58" s="16">
        <v>24.5</v>
      </c>
      <c r="F58" s="17">
        <v>35</v>
      </c>
      <c r="G58" s="17">
        <f t="shared" si="0"/>
        <v>31.85</v>
      </c>
      <c r="H58" s="17">
        <f t="shared" si="1"/>
        <v>35</v>
      </c>
      <c r="I58" s="17">
        <f t="shared" si="2"/>
        <v>612.5</v>
      </c>
      <c r="J58" s="17">
        <f t="shared" si="3"/>
        <v>875</v>
      </c>
      <c r="L58" s="10"/>
      <c r="M58" s="10"/>
      <c r="N58" s="10"/>
      <c r="O58" s="10"/>
      <c r="P58" s="10"/>
      <c r="Q58" s="10"/>
      <c r="R58" s="10"/>
      <c r="S58" s="10"/>
    </row>
    <row r="59" spans="1:19" ht="15.5" x14ac:dyDescent="0.35">
      <c r="A59" s="20" t="s">
        <v>18</v>
      </c>
      <c r="B59" s="20" t="s">
        <v>22</v>
      </c>
      <c r="C59" s="20" t="s">
        <v>28</v>
      </c>
      <c r="D59" s="15">
        <f>+Warehouse!D58+Shop!D58</f>
        <v>141</v>
      </c>
      <c r="E59" s="16">
        <v>19.5</v>
      </c>
      <c r="F59" s="17">
        <v>25</v>
      </c>
      <c r="G59" s="17">
        <f t="shared" si="0"/>
        <v>25.35</v>
      </c>
      <c r="H59" s="17">
        <f t="shared" si="1"/>
        <v>25.35</v>
      </c>
      <c r="I59" s="17">
        <f t="shared" si="2"/>
        <v>2749.5</v>
      </c>
      <c r="J59" s="17">
        <f t="shared" si="3"/>
        <v>3574.3500000000004</v>
      </c>
      <c r="L59" s="10"/>
      <c r="M59" s="10"/>
      <c r="N59" s="10"/>
      <c r="O59" s="10"/>
      <c r="P59" s="10"/>
      <c r="Q59" s="10"/>
      <c r="R59" s="10"/>
      <c r="S59" s="10"/>
    </row>
    <row r="60" spans="1:19" ht="15.5" x14ac:dyDescent="0.35">
      <c r="A60" s="20" t="s">
        <v>24</v>
      </c>
      <c r="B60" s="20" t="s">
        <v>17</v>
      </c>
      <c r="C60" s="20" t="s">
        <v>28</v>
      </c>
      <c r="D60" s="15">
        <f>+Warehouse!D59+Shop!D59</f>
        <v>111</v>
      </c>
      <c r="E60" s="16">
        <v>28</v>
      </c>
      <c r="F60" s="17">
        <v>40</v>
      </c>
      <c r="G60" s="17">
        <f t="shared" si="0"/>
        <v>36.4</v>
      </c>
      <c r="H60" s="17">
        <f t="shared" si="1"/>
        <v>40</v>
      </c>
      <c r="I60" s="17">
        <f t="shared" si="2"/>
        <v>3108</v>
      </c>
      <c r="J60" s="17">
        <f t="shared" si="3"/>
        <v>4440</v>
      </c>
      <c r="L60" s="10"/>
      <c r="M60" s="10"/>
      <c r="N60" s="10"/>
      <c r="O60" s="10"/>
      <c r="P60" s="10"/>
      <c r="Q60" s="10"/>
      <c r="R60" s="10"/>
      <c r="S60" s="10"/>
    </row>
    <row r="61" spans="1:19" ht="15.5" x14ac:dyDescent="0.35">
      <c r="A61" s="20" t="s">
        <v>24</v>
      </c>
      <c r="B61" s="20" t="s">
        <v>22</v>
      </c>
      <c r="C61" s="20" t="s">
        <v>29</v>
      </c>
      <c r="D61" s="15">
        <f>+Warehouse!D60+Shop!D60</f>
        <v>148</v>
      </c>
      <c r="E61" s="16">
        <v>28</v>
      </c>
      <c r="F61" s="17">
        <v>40</v>
      </c>
      <c r="G61" s="17">
        <f t="shared" si="0"/>
        <v>36.4</v>
      </c>
      <c r="H61" s="17">
        <f t="shared" si="1"/>
        <v>40</v>
      </c>
      <c r="I61" s="17">
        <f t="shared" si="2"/>
        <v>4144</v>
      </c>
      <c r="J61" s="17">
        <f t="shared" si="3"/>
        <v>5920</v>
      </c>
      <c r="L61" s="10"/>
      <c r="M61" s="10"/>
      <c r="N61" s="10"/>
      <c r="O61" s="10"/>
      <c r="P61" s="10"/>
      <c r="Q61" s="10"/>
      <c r="R61" s="10"/>
      <c r="S61" s="10"/>
    </row>
    <row r="62" spans="1:19" ht="15.5" x14ac:dyDescent="0.35">
      <c r="A62" s="20" t="s">
        <v>13</v>
      </c>
      <c r="B62" s="20" t="s">
        <v>22</v>
      </c>
      <c r="C62" s="20" t="s">
        <v>29</v>
      </c>
      <c r="D62" s="15">
        <f>+Warehouse!D61+Shop!D61</f>
        <v>148</v>
      </c>
      <c r="E62" s="16">
        <v>35.6</v>
      </c>
      <c r="F62" s="17">
        <v>50</v>
      </c>
      <c r="G62" s="17">
        <f t="shared" si="0"/>
        <v>46.28</v>
      </c>
      <c r="H62" s="17">
        <f t="shared" si="1"/>
        <v>50</v>
      </c>
      <c r="I62" s="17">
        <f t="shared" si="2"/>
        <v>5268.8</v>
      </c>
      <c r="J62" s="17">
        <f t="shared" si="3"/>
        <v>7400</v>
      </c>
      <c r="L62" s="10"/>
      <c r="M62" s="10"/>
      <c r="N62" s="10"/>
      <c r="O62" s="10"/>
      <c r="P62" s="10"/>
      <c r="Q62" s="10"/>
      <c r="R62" s="10"/>
      <c r="S62" s="10"/>
    </row>
    <row r="63" spans="1:19" ht="15.5" x14ac:dyDescent="0.35">
      <c r="A63" s="20" t="s">
        <v>16</v>
      </c>
      <c r="B63" s="20" t="s">
        <v>22</v>
      </c>
      <c r="C63" s="20" t="s">
        <v>29</v>
      </c>
      <c r="D63" s="15">
        <f>+Warehouse!D62+Shop!D62</f>
        <v>388</v>
      </c>
      <c r="E63" s="16">
        <v>35.6</v>
      </c>
      <c r="F63" s="17">
        <v>50</v>
      </c>
      <c r="G63" s="17">
        <f t="shared" si="0"/>
        <v>46.28</v>
      </c>
      <c r="H63" s="17">
        <f t="shared" si="1"/>
        <v>50</v>
      </c>
      <c r="I63" s="17">
        <f t="shared" si="2"/>
        <v>13812.800000000001</v>
      </c>
      <c r="J63" s="17">
        <f t="shared" si="3"/>
        <v>19400</v>
      </c>
      <c r="L63" s="10"/>
      <c r="M63" s="10"/>
      <c r="N63" s="10"/>
      <c r="O63" s="10"/>
      <c r="P63" s="10"/>
      <c r="Q63" s="10"/>
      <c r="R63" s="10"/>
      <c r="S63" s="10"/>
    </row>
    <row r="64" spans="1:19" ht="15.5" x14ac:dyDescent="0.35">
      <c r="A64" s="20" t="s">
        <v>20</v>
      </c>
      <c r="B64" s="20" t="s">
        <v>17</v>
      </c>
      <c r="C64" s="20" t="s">
        <v>29</v>
      </c>
      <c r="D64" s="15">
        <f>+Warehouse!D63+Shop!D63</f>
        <v>1205</v>
      </c>
      <c r="E64" s="16">
        <v>24.9</v>
      </c>
      <c r="F64" s="17">
        <v>33</v>
      </c>
      <c r="G64" s="17">
        <f t="shared" si="0"/>
        <v>32.369999999999997</v>
      </c>
      <c r="H64" s="17">
        <f t="shared" si="1"/>
        <v>33</v>
      </c>
      <c r="I64" s="17">
        <f t="shared" si="2"/>
        <v>30004.5</v>
      </c>
      <c r="J64" s="17">
        <f t="shared" si="3"/>
        <v>39765</v>
      </c>
      <c r="L64" s="10"/>
      <c r="M64" s="10"/>
      <c r="N64" s="10"/>
      <c r="O64" s="10"/>
      <c r="P64" s="10"/>
      <c r="Q64" s="10"/>
      <c r="R64" s="10"/>
      <c r="S64" s="10"/>
    </row>
    <row r="65" spans="1:19" ht="15.5" x14ac:dyDescent="0.35">
      <c r="A65" s="20" t="s">
        <v>16</v>
      </c>
      <c r="B65" s="20" t="s">
        <v>22</v>
      </c>
      <c r="C65" s="20" t="s">
        <v>30</v>
      </c>
      <c r="D65" s="15">
        <f>+Warehouse!D64+Shop!D64</f>
        <v>203</v>
      </c>
      <c r="E65" s="16">
        <v>35.6</v>
      </c>
      <c r="F65" s="17">
        <v>50</v>
      </c>
      <c r="G65" s="17">
        <f t="shared" si="0"/>
        <v>46.28</v>
      </c>
      <c r="H65" s="17">
        <f t="shared" si="1"/>
        <v>50</v>
      </c>
      <c r="I65" s="17">
        <f t="shared" si="2"/>
        <v>7226.8</v>
      </c>
      <c r="J65" s="17">
        <f t="shared" si="3"/>
        <v>10150</v>
      </c>
      <c r="L65" s="10"/>
      <c r="M65" s="10"/>
      <c r="N65" s="10"/>
      <c r="O65" s="10"/>
      <c r="P65" s="10"/>
      <c r="Q65" s="10"/>
      <c r="R65" s="10"/>
      <c r="S65" s="10"/>
    </row>
    <row r="66" spans="1:19" ht="15.5" x14ac:dyDescent="0.35">
      <c r="A66" s="20" t="s">
        <v>21</v>
      </c>
      <c r="B66" s="20" t="s">
        <v>17</v>
      </c>
      <c r="C66" s="20" t="s">
        <v>15</v>
      </c>
      <c r="D66" s="15">
        <f>+Warehouse!D65+Shop!D65</f>
        <v>141</v>
      </c>
      <c r="E66" s="16">
        <v>10.5</v>
      </c>
      <c r="F66" s="17">
        <v>15</v>
      </c>
      <c r="G66" s="17">
        <f t="shared" si="0"/>
        <v>13.65</v>
      </c>
      <c r="H66" s="17">
        <f t="shared" si="1"/>
        <v>15</v>
      </c>
      <c r="I66" s="17">
        <f t="shared" si="2"/>
        <v>1480.5</v>
      </c>
      <c r="J66" s="17">
        <f t="shared" si="3"/>
        <v>2115</v>
      </c>
      <c r="L66" s="10"/>
      <c r="M66" s="10"/>
      <c r="N66" s="10"/>
      <c r="O66" s="10"/>
      <c r="P66" s="10"/>
      <c r="Q66" s="10"/>
      <c r="R66" s="10"/>
      <c r="S66" s="10"/>
    </row>
    <row r="67" spans="1:19" ht="15.5" x14ac:dyDescent="0.35">
      <c r="A67" s="20" t="s">
        <v>18</v>
      </c>
      <c r="B67" s="20" t="s">
        <v>17</v>
      </c>
      <c r="C67" s="20" t="s">
        <v>15</v>
      </c>
      <c r="D67" s="15">
        <f>+Warehouse!D66+Shop!D66</f>
        <v>74</v>
      </c>
      <c r="E67" s="16">
        <v>19.5</v>
      </c>
      <c r="F67" s="17">
        <v>25</v>
      </c>
      <c r="G67" s="17">
        <f t="shared" si="0"/>
        <v>25.35</v>
      </c>
      <c r="H67" s="17">
        <f t="shared" si="1"/>
        <v>25.35</v>
      </c>
      <c r="I67" s="17">
        <f t="shared" si="2"/>
        <v>1443</v>
      </c>
      <c r="J67" s="17">
        <f t="shared" si="3"/>
        <v>1875.9</v>
      </c>
      <c r="L67" s="10"/>
      <c r="M67" s="10"/>
      <c r="N67" s="10"/>
      <c r="O67" s="10"/>
      <c r="P67" s="10"/>
      <c r="Q67" s="10"/>
      <c r="R67" s="10"/>
      <c r="S67" s="10"/>
    </row>
    <row r="68" spans="1:19" ht="15.5" x14ac:dyDescent="0.35">
      <c r="A68" s="20" t="s">
        <v>20</v>
      </c>
      <c r="B68" s="20" t="s">
        <v>22</v>
      </c>
      <c r="C68" s="20" t="s">
        <v>23</v>
      </c>
      <c r="D68" s="15">
        <f>+Warehouse!D67+Shop!D67</f>
        <v>155</v>
      </c>
      <c r="E68" s="16">
        <v>24.9</v>
      </c>
      <c r="F68" s="17">
        <v>33</v>
      </c>
      <c r="G68" s="17">
        <f t="shared" si="0"/>
        <v>32.369999999999997</v>
      </c>
      <c r="H68" s="17">
        <f t="shared" si="1"/>
        <v>33</v>
      </c>
      <c r="I68" s="17">
        <f t="shared" si="2"/>
        <v>3859.5</v>
      </c>
      <c r="J68" s="17">
        <f t="shared" si="3"/>
        <v>5115</v>
      </c>
      <c r="L68" s="10"/>
      <c r="M68" s="10"/>
      <c r="N68" s="10"/>
      <c r="O68" s="10"/>
      <c r="P68" s="10"/>
      <c r="Q68" s="10"/>
      <c r="R68" s="10"/>
      <c r="S68" s="10"/>
    </row>
    <row r="69" spans="1:19" ht="15.5" x14ac:dyDescent="0.35">
      <c r="A69" s="20" t="s">
        <v>26</v>
      </c>
      <c r="B69" s="20" t="s">
        <v>22</v>
      </c>
      <c r="C69" s="20" t="s">
        <v>27</v>
      </c>
      <c r="D69" s="15">
        <f>+Warehouse!D68+Shop!D68</f>
        <v>141</v>
      </c>
      <c r="E69" s="16">
        <v>21</v>
      </c>
      <c r="F69" s="17">
        <v>30</v>
      </c>
      <c r="G69" s="17">
        <f t="shared" si="0"/>
        <v>27.3</v>
      </c>
      <c r="H69" s="17">
        <f t="shared" si="1"/>
        <v>30</v>
      </c>
      <c r="I69" s="17">
        <f t="shared" si="2"/>
        <v>2961</v>
      </c>
      <c r="J69" s="17">
        <f t="shared" si="3"/>
        <v>4230</v>
      </c>
      <c r="L69" s="10"/>
      <c r="M69" s="10"/>
      <c r="N69" s="10"/>
      <c r="O69" s="10"/>
      <c r="P69" s="10"/>
      <c r="Q69" s="10"/>
      <c r="R69" s="10"/>
      <c r="S69" s="10"/>
    </row>
    <row r="70" spans="1:19" ht="15.5" x14ac:dyDescent="0.35">
      <c r="A70" s="20" t="s">
        <v>21</v>
      </c>
      <c r="B70" s="20" t="s">
        <v>22</v>
      </c>
      <c r="C70" s="20" t="s">
        <v>30</v>
      </c>
      <c r="D70" s="15">
        <f>+Warehouse!D69+Shop!D69</f>
        <v>1826</v>
      </c>
      <c r="E70" s="16">
        <v>10.5</v>
      </c>
      <c r="F70" s="17">
        <v>15</v>
      </c>
      <c r="G70" s="17">
        <f t="shared" ref="G70:G92" si="4">E70*1.3</f>
        <v>13.65</v>
      </c>
      <c r="H70" s="17">
        <f t="shared" ref="H70:H92" si="5">IF(F70&gt;G70,F70,G70)</f>
        <v>15</v>
      </c>
      <c r="I70" s="17">
        <f t="shared" ref="I70:I92" si="6">D70*E70</f>
        <v>19173</v>
      </c>
      <c r="J70" s="17">
        <f t="shared" ref="J70:J92" si="7">D70*H70</f>
        <v>27390</v>
      </c>
      <c r="L70" s="10"/>
      <c r="M70" s="10"/>
      <c r="N70" s="10"/>
      <c r="O70" s="10"/>
      <c r="P70" s="10"/>
      <c r="Q70" s="10"/>
      <c r="R70" s="10"/>
      <c r="S70" s="10"/>
    </row>
    <row r="71" spans="1:19" ht="15.5" x14ac:dyDescent="0.35">
      <c r="A71" s="20" t="s">
        <v>18</v>
      </c>
      <c r="B71" s="20" t="s">
        <v>22</v>
      </c>
      <c r="C71" s="20" t="s">
        <v>15</v>
      </c>
      <c r="D71" s="15">
        <f>+Warehouse!D70+Shop!D70</f>
        <v>35</v>
      </c>
      <c r="E71" s="16">
        <v>19.5</v>
      </c>
      <c r="F71" s="17">
        <v>25</v>
      </c>
      <c r="G71" s="17">
        <f t="shared" si="4"/>
        <v>25.35</v>
      </c>
      <c r="H71" s="17">
        <f t="shared" si="5"/>
        <v>25.35</v>
      </c>
      <c r="I71" s="17">
        <f t="shared" si="6"/>
        <v>682.5</v>
      </c>
      <c r="J71" s="17">
        <f t="shared" si="7"/>
        <v>887.25</v>
      </c>
      <c r="L71" s="10"/>
      <c r="M71" s="10"/>
      <c r="N71" s="10"/>
      <c r="O71" s="10"/>
      <c r="P71" s="10"/>
      <c r="Q71" s="10"/>
      <c r="R71" s="10"/>
      <c r="S71" s="10"/>
    </row>
    <row r="72" spans="1:19" ht="15.5" x14ac:dyDescent="0.35">
      <c r="A72" s="20" t="s">
        <v>16</v>
      </c>
      <c r="B72" s="20" t="s">
        <v>22</v>
      </c>
      <c r="C72" s="20" t="s">
        <v>15</v>
      </c>
      <c r="D72" s="15">
        <f>+Warehouse!D71+Shop!D71</f>
        <v>111</v>
      </c>
      <c r="E72" s="16">
        <v>35.6</v>
      </c>
      <c r="F72" s="17">
        <v>50</v>
      </c>
      <c r="G72" s="17">
        <f t="shared" si="4"/>
        <v>46.28</v>
      </c>
      <c r="H72" s="17">
        <f t="shared" si="5"/>
        <v>50</v>
      </c>
      <c r="I72" s="17">
        <f t="shared" si="6"/>
        <v>3951.6000000000004</v>
      </c>
      <c r="J72" s="17">
        <f t="shared" si="7"/>
        <v>5550</v>
      </c>
      <c r="L72" s="10"/>
      <c r="M72" s="10"/>
      <c r="N72" s="10"/>
      <c r="O72" s="10"/>
      <c r="P72" s="10"/>
      <c r="Q72" s="10"/>
      <c r="R72" s="10"/>
      <c r="S72" s="10"/>
    </row>
    <row r="73" spans="1:19" ht="15.5" x14ac:dyDescent="0.35">
      <c r="A73" s="20" t="s">
        <v>25</v>
      </c>
      <c r="B73" s="20" t="s">
        <v>22</v>
      </c>
      <c r="C73" s="20" t="s">
        <v>15</v>
      </c>
      <c r="D73" s="15">
        <f>+Warehouse!D72+Shop!D72</f>
        <v>85</v>
      </c>
      <c r="E73" s="16">
        <v>24.5</v>
      </c>
      <c r="F73" s="17">
        <v>35</v>
      </c>
      <c r="G73" s="17">
        <f t="shared" si="4"/>
        <v>31.85</v>
      </c>
      <c r="H73" s="17">
        <f t="shared" si="5"/>
        <v>35</v>
      </c>
      <c r="I73" s="17">
        <f t="shared" si="6"/>
        <v>2082.5</v>
      </c>
      <c r="J73" s="17">
        <f t="shared" si="7"/>
        <v>2975</v>
      </c>
      <c r="L73" s="10"/>
      <c r="M73" s="10"/>
      <c r="N73" s="10"/>
      <c r="O73" s="10"/>
      <c r="P73" s="10"/>
      <c r="Q73" s="10"/>
      <c r="R73" s="10"/>
      <c r="S73" s="10"/>
    </row>
    <row r="74" spans="1:19" ht="15.5" x14ac:dyDescent="0.35">
      <c r="A74" s="20" t="s">
        <v>18</v>
      </c>
      <c r="B74" s="20" t="s">
        <v>17</v>
      </c>
      <c r="C74" s="20" t="s">
        <v>23</v>
      </c>
      <c r="D74" s="15">
        <f>+Warehouse!D73+Shop!D73</f>
        <v>1206</v>
      </c>
      <c r="E74" s="16">
        <v>19.5</v>
      </c>
      <c r="F74" s="17">
        <v>25</v>
      </c>
      <c r="G74" s="17">
        <f t="shared" si="4"/>
        <v>25.35</v>
      </c>
      <c r="H74" s="17">
        <f t="shared" si="5"/>
        <v>25.35</v>
      </c>
      <c r="I74" s="17">
        <f t="shared" si="6"/>
        <v>23517</v>
      </c>
      <c r="J74" s="17">
        <f t="shared" si="7"/>
        <v>30572.100000000002</v>
      </c>
      <c r="L74" s="10"/>
      <c r="M74" s="10"/>
      <c r="N74" s="10"/>
      <c r="O74" s="10"/>
      <c r="P74" s="10"/>
      <c r="Q74" s="10"/>
      <c r="R74" s="10"/>
      <c r="S74" s="10"/>
    </row>
    <row r="75" spans="1:19" ht="15.5" x14ac:dyDescent="0.35">
      <c r="A75" s="20" t="s">
        <v>16</v>
      </c>
      <c r="B75" s="20" t="s">
        <v>17</v>
      </c>
      <c r="C75" s="20" t="s">
        <v>27</v>
      </c>
      <c r="D75" s="15">
        <f>+Warehouse!D74+Shop!D74</f>
        <v>148</v>
      </c>
      <c r="E75" s="16">
        <v>35.6</v>
      </c>
      <c r="F75" s="17">
        <v>50</v>
      </c>
      <c r="G75" s="17">
        <f t="shared" si="4"/>
        <v>46.28</v>
      </c>
      <c r="H75" s="17">
        <f t="shared" si="5"/>
        <v>50</v>
      </c>
      <c r="I75" s="17">
        <f t="shared" si="6"/>
        <v>5268.8</v>
      </c>
      <c r="J75" s="17">
        <f t="shared" si="7"/>
        <v>7400</v>
      </c>
      <c r="L75" s="10"/>
      <c r="M75" s="10"/>
      <c r="N75" s="10"/>
      <c r="O75" s="10"/>
      <c r="P75" s="10"/>
      <c r="Q75" s="10"/>
      <c r="R75" s="10"/>
      <c r="S75" s="10"/>
    </row>
    <row r="76" spans="1:19" ht="15.5" x14ac:dyDescent="0.35">
      <c r="A76" s="20" t="s">
        <v>18</v>
      </c>
      <c r="B76" s="20" t="s">
        <v>17</v>
      </c>
      <c r="C76" s="20" t="s">
        <v>30</v>
      </c>
      <c r="D76" s="15">
        <f>+Warehouse!D75+Shop!D75</f>
        <v>1045</v>
      </c>
      <c r="E76" s="16">
        <v>19.5</v>
      </c>
      <c r="F76" s="17">
        <v>25</v>
      </c>
      <c r="G76" s="17">
        <f t="shared" si="4"/>
        <v>25.35</v>
      </c>
      <c r="H76" s="17">
        <f t="shared" si="5"/>
        <v>25.35</v>
      </c>
      <c r="I76" s="17">
        <f t="shared" si="6"/>
        <v>20377.5</v>
      </c>
      <c r="J76" s="17">
        <f t="shared" si="7"/>
        <v>26490.75</v>
      </c>
      <c r="L76" s="10"/>
      <c r="M76" s="10"/>
      <c r="N76" s="10"/>
      <c r="O76" s="10"/>
      <c r="P76" s="10"/>
      <c r="Q76" s="10"/>
      <c r="R76" s="10"/>
      <c r="S76" s="10"/>
    </row>
    <row r="77" spans="1:19" ht="15.5" x14ac:dyDescent="0.35">
      <c r="A77" s="20" t="s">
        <v>24</v>
      </c>
      <c r="B77" s="20" t="s">
        <v>14</v>
      </c>
      <c r="C77" s="20" t="s">
        <v>15</v>
      </c>
      <c r="D77" s="15">
        <f>+Warehouse!D76+Shop!D76</f>
        <v>1204</v>
      </c>
      <c r="E77" s="16">
        <v>28</v>
      </c>
      <c r="F77" s="17">
        <v>40</v>
      </c>
      <c r="G77" s="17">
        <f t="shared" si="4"/>
        <v>36.4</v>
      </c>
      <c r="H77" s="17">
        <f t="shared" si="5"/>
        <v>40</v>
      </c>
      <c r="I77" s="17">
        <f t="shared" si="6"/>
        <v>33712</v>
      </c>
      <c r="J77" s="17">
        <f t="shared" si="7"/>
        <v>48160</v>
      </c>
      <c r="L77" s="10"/>
      <c r="M77" s="10"/>
      <c r="N77" s="10"/>
      <c r="O77" s="10"/>
      <c r="P77" s="10"/>
      <c r="Q77" s="10"/>
      <c r="R77" s="10"/>
      <c r="S77" s="10"/>
    </row>
    <row r="78" spans="1:19" ht="15.5" x14ac:dyDescent="0.35">
      <c r="A78" s="20" t="s">
        <v>13</v>
      </c>
      <c r="B78" s="20" t="s">
        <v>17</v>
      </c>
      <c r="C78" s="20" t="s">
        <v>19</v>
      </c>
      <c r="D78" s="15">
        <f>+Warehouse!D77+Shop!D77</f>
        <v>36</v>
      </c>
      <c r="E78" s="16">
        <v>35.6</v>
      </c>
      <c r="F78" s="17">
        <v>50</v>
      </c>
      <c r="G78" s="17">
        <f t="shared" si="4"/>
        <v>46.28</v>
      </c>
      <c r="H78" s="17">
        <f t="shared" si="5"/>
        <v>50</v>
      </c>
      <c r="I78" s="17">
        <f t="shared" si="6"/>
        <v>1281.6000000000001</v>
      </c>
      <c r="J78" s="17">
        <f t="shared" si="7"/>
        <v>1800</v>
      </c>
      <c r="L78" s="10"/>
      <c r="M78" s="10"/>
      <c r="N78" s="10"/>
      <c r="O78" s="10"/>
      <c r="P78" s="10"/>
      <c r="Q78" s="10"/>
      <c r="R78" s="10"/>
      <c r="S78" s="10"/>
    </row>
    <row r="79" spans="1:19" ht="15.5" x14ac:dyDescent="0.35">
      <c r="A79" s="20" t="s">
        <v>25</v>
      </c>
      <c r="B79" s="20" t="s">
        <v>14</v>
      </c>
      <c r="C79" s="20" t="s">
        <v>23</v>
      </c>
      <c r="D79" s="15">
        <f>+Warehouse!D78+Shop!D78</f>
        <v>25</v>
      </c>
      <c r="E79" s="16">
        <v>24.5</v>
      </c>
      <c r="F79" s="17">
        <v>35</v>
      </c>
      <c r="G79" s="17">
        <f t="shared" si="4"/>
        <v>31.85</v>
      </c>
      <c r="H79" s="17">
        <f t="shared" si="5"/>
        <v>35</v>
      </c>
      <c r="I79" s="17">
        <f t="shared" si="6"/>
        <v>612.5</v>
      </c>
      <c r="J79" s="17">
        <f t="shared" si="7"/>
        <v>875</v>
      </c>
      <c r="L79" s="10"/>
      <c r="M79" s="10"/>
      <c r="N79" s="10"/>
      <c r="O79" s="10"/>
      <c r="P79" s="10"/>
      <c r="Q79" s="10"/>
      <c r="R79" s="10"/>
      <c r="S79" s="10"/>
    </row>
    <row r="80" spans="1:19" ht="15.5" x14ac:dyDescent="0.35">
      <c r="A80" s="20" t="s">
        <v>25</v>
      </c>
      <c r="B80" s="20" t="s">
        <v>17</v>
      </c>
      <c r="C80" s="20" t="s">
        <v>23</v>
      </c>
      <c r="D80" s="15">
        <f>+Warehouse!D79+Shop!D79</f>
        <v>74</v>
      </c>
      <c r="E80" s="16">
        <v>24.5</v>
      </c>
      <c r="F80" s="17">
        <v>35</v>
      </c>
      <c r="G80" s="17">
        <f t="shared" si="4"/>
        <v>31.85</v>
      </c>
      <c r="H80" s="17">
        <f t="shared" si="5"/>
        <v>35</v>
      </c>
      <c r="I80" s="17">
        <f t="shared" si="6"/>
        <v>1813</v>
      </c>
      <c r="J80" s="17">
        <f t="shared" si="7"/>
        <v>2590</v>
      </c>
      <c r="L80" s="10"/>
      <c r="M80" s="10"/>
      <c r="N80" s="10"/>
      <c r="O80" s="10"/>
      <c r="P80" s="10"/>
      <c r="Q80" s="10"/>
      <c r="R80" s="10"/>
      <c r="S80" s="10"/>
    </row>
    <row r="81" spans="1:19" ht="15.5" x14ac:dyDescent="0.35">
      <c r="A81" s="20" t="s">
        <v>20</v>
      </c>
      <c r="B81" s="20" t="s">
        <v>22</v>
      </c>
      <c r="C81" s="20" t="s">
        <v>27</v>
      </c>
      <c r="D81" s="15">
        <f>+Warehouse!D80+Shop!D80</f>
        <v>1213</v>
      </c>
      <c r="E81" s="16">
        <v>24.5</v>
      </c>
      <c r="F81" s="17">
        <v>35</v>
      </c>
      <c r="G81" s="17">
        <f t="shared" si="4"/>
        <v>31.85</v>
      </c>
      <c r="H81" s="17">
        <f t="shared" si="5"/>
        <v>35</v>
      </c>
      <c r="I81" s="17">
        <f t="shared" si="6"/>
        <v>29718.5</v>
      </c>
      <c r="J81" s="17">
        <f t="shared" si="7"/>
        <v>42455</v>
      </c>
      <c r="L81" s="10"/>
      <c r="M81" s="10"/>
      <c r="N81" s="10"/>
      <c r="O81" s="10"/>
      <c r="P81" s="10"/>
      <c r="Q81" s="10"/>
      <c r="R81" s="10"/>
      <c r="S81" s="10"/>
    </row>
    <row r="82" spans="1:19" ht="15.5" x14ac:dyDescent="0.35">
      <c r="A82" s="20" t="s">
        <v>25</v>
      </c>
      <c r="B82" s="20" t="s">
        <v>22</v>
      </c>
      <c r="C82" s="20" t="s">
        <v>28</v>
      </c>
      <c r="D82" s="15">
        <f>+Warehouse!D81+Shop!D81</f>
        <v>85</v>
      </c>
      <c r="E82" s="16">
        <v>24.5</v>
      </c>
      <c r="F82" s="17">
        <v>35</v>
      </c>
      <c r="G82" s="17">
        <f t="shared" si="4"/>
        <v>31.85</v>
      </c>
      <c r="H82" s="17">
        <f t="shared" si="5"/>
        <v>35</v>
      </c>
      <c r="I82" s="17">
        <f t="shared" si="6"/>
        <v>2082.5</v>
      </c>
      <c r="J82" s="17">
        <f t="shared" si="7"/>
        <v>2975</v>
      </c>
      <c r="L82" s="10"/>
      <c r="M82" s="10"/>
      <c r="N82" s="10"/>
      <c r="O82" s="10"/>
      <c r="P82" s="10"/>
      <c r="Q82" s="10"/>
      <c r="R82" s="10"/>
      <c r="S82" s="10"/>
    </row>
    <row r="83" spans="1:19" ht="15.5" x14ac:dyDescent="0.35">
      <c r="A83" s="20" t="s">
        <v>18</v>
      </c>
      <c r="B83" s="20" t="s">
        <v>17</v>
      </c>
      <c r="C83" s="20" t="s">
        <v>29</v>
      </c>
      <c r="D83" s="15">
        <f>+Warehouse!D82+Shop!D82</f>
        <v>1206</v>
      </c>
      <c r="E83" s="16">
        <v>19.5</v>
      </c>
      <c r="F83" s="17">
        <v>25</v>
      </c>
      <c r="G83" s="17">
        <f t="shared" si="4"/>
        <v>25.35</v>
      </c>
      <c r="H83" s="17">
        <f t="shared" si="5"/>
        <v>25.35</v>
      </c>
      <c r="I83" s="17">
        <f t="shared" si="6"/>
        <v>23517</v>
      </c>
      <c r="J83" s="17">
        <f t="shared" si="7"/>
        <v>30572.100000000002</v>
      </c>
      <c r="L83" s="10"/>
      <c r="M83" s="10"/>
      <c r="N83" s="10"/>
      <c r="O83" s="10"/>
      <c r="P83" s="10"/>
      <c r="Q83" s="10"/>
      <c r="R83" s="10"/>
      <c r="S83" s="10"/>
    </row>
    <row r="84" spans="1:19" ht="15.5" x14ac:dyDescent="0.35">
      <c r="A84" s="20" t="s">
        <v>20</v>
      </c>
      <c r="B84" s="20" t="s">
        <v>22</v>
      </c>
      <c r="C84" s="20" t="s">
        <v>30</v>
      </c>
      <c r="D84" s="15">
        <f>+Warehouse!D83+Shop!D83</f>
        <v>559</v>
      </c>
      <c r="E84" s="16">
        <v>24.9</v>
      </c>
      <c r="F84" s="17">
        <v>33</v>
      </c>
      <c r="G84" s="17">
        <f t="shared" si="4"/>
        <v>32.369999999999997</v>
      </c>
      <c r="H84" s="17">
        <f t="shared" si="5"/>
        <v>33</v>
      </c>
      <c r="I84" s="17">
        <f t="shared" si="6"/>
        <v>13919.099999999999</v>
      </c>
      <c r="J84" s="17">
        <f t="shared" si="7"/>
        <v>18447</v>
      </c>
      <c r="L84" s="10"/>
      <c r="M84" s="10"/>
      <c r="N84" s="10"/>
      <c r="O84" s="10"/>
      <c r="P84" s="10"/>
      <c r="Q84" s="10"/>
      <c r="R84" s="10"/>
      <c r="S84" s="10"/>
    </row>
    <row r="85" spans="1:19" ht="15.5" x14ac:dyDescent="0.35">
      <c r="A85" s="20" t="s">
        <v>21</v>
      </c>
      <c r="B85" s="20" t="s">
        <v>22</v>
      </c>
      <c r="C85" s="20" t="s">
        <v>29</v>
      </c>
      <c r="D85" s="15">
        <f>+Warehouse!D84+Shop!D84</f>
        <v>36</v>
      </c>
      <c r="E85" s="16">
        <v>19.5</v>
      </c>
      <c r="F85" s="17">
        <v>15</v>
      </c>
      <c r="G85" s="17">
        <f t="shared" si="4"/>
        <v>25.35</v>
      </c>
      <c r="H85" s="17">
        <f t="shared" si="5"/>
        <v>25.35</v>
      </c>
      <c r="I85" s="17">
        <f t="shared" si="6"/>
        <v>702</v>
      </c>
      <c r="J85" s="17">
        <f t="shared" si="7"/>
        <v>912.6</v>
      </c>
      <c r="L85" s="10"/>
      <c r="M85" s="10"/>
      <c r="N85" s="10"/>
      <c r="O85" s="10"/>
      <c r="P85" s="10"/>
      <c r="Q85" s="10"/>
      <c r="R85" s="10"/>
      <c r="S85" s="10"/>
    </row>
    <row r="86" spans="1:19" ht="15.5" x14ac:dyDescent="0.35">
      <c r="A86" s="20" t="s">
        <v>24</v>
      </c>
      <c r="B86" s="20" t="s">
        <v>22</v>
      </c>
      <c r="C86" s="20" t="s">
        <v>30</v>
      </c>
      <c r="D86" s="15">
        <f>+Warehouse!D85+Shop!D85</f>
        <v>198</v>
      </c>
      <c r="E86" s="16">
        <v>28</v>
      </c>
      <c r="F86" s="17">
        <v>40</v>
      </c>
      <c r="G86" s="17">
        <f t="shared" si="4"/>
        <v>36.4</v>
      </c>
      <c r="H86" s="17">
        <f t="shared" si="5"/>
        <v>40</v>
      </c>
      <c r="I86" s="17">
        <f t="shared" si="6"/>
        <v>5544</v>
      </c>
      <c r="J86" s="17">
        <f t="shared" si="7"/>
        <v>7920</v>
      </c>
      <c r="L86" s="10"/>
      <c r="M86" s="10"/>
      <c r="N86" s="10"/>
      <c r="O86" s="10"/>
      <c r="P86" s="10"/>
      <c r="Q86" s="10"/>
      <c r="R86" s="10"/>
      <c r="S86" s="10"/>
    </row>
    <row r="87" spans="1:19" ht="15.5" x14ac:dyDescent="0.35">
      <c r="A87" s="20" t="s">
        <v>26</v>
      </c>
      <c r="B87" s="20" t="s">
        <v>14</v>
      </c>
      <c r="C87" s="20" t="s">
        <v>28</v>
      </c>
      <c r="D87" s="15">
        <f>+Warehouse!D86+Shop!D86</f>
        <v>25</v>
      </c>
      <c r="E87" s="16">
        <v>21</v>
      </c>
      <c r="F87" s="17">
        <v>30</v>
      </c>
      <c r="G87" s="17">
        <f t="shared" si="4"/>
        <v>27.3</v>
      </c>
      <c r="H87" s="17">
        <f t="shared" si="5"/>
        <v>30</v>
      </c>
      <c r="I87" s="17">
        <f t="shared" si="6"/>
        <v>525</v>
      </c>
      <c r="J87" s="17">
        <f t="shared" si="7"/>
        <v>750</v>
      </c>
      <c r="L87" s="10"/>
      <c r="M87" s="10"/>
      <c r="N87" s="10"/>
      <c r="O87" s="10"/>
      <c r="P87" s="10"/>
      <c r="Q87" s="10"/>
      <c r="R87" s="10"/>
      <c r="S87" s="10"/>
    </row>
    <row r="88" spans="1:19" ht="15.5" x14ac:dyDescent="0.35">
      <c r="A88" s="20" t="s">
        <v>24</v>
      </c>
      <c r="B88" s="20" t="s">
        <v>22</v>
      </c>
      <c r="C88" s="20" t="s">
        <v>15</v>
      </c>
      <c r="D88" s="15">
        <f>+Warehouse!D87+Shop!D87</f>
        <v>85</v>
      </c>
      <c r="E88" s="16">
        <v>28</v>
      </c>
      <c r="F88" s="17">
        <v>40</v>
      </c>
      <c r="G88" s="17">
        <f t="shared" si="4"/>
        <v>36.4</v>
      </c>
      <c r="H88" s="17">
        <f t="shared" si="5"/>
        <v>40</v>
      </c>
      <c r="I88" s="17">
        <f t="shared" si="6"/>
        <v>2380</v>
      </c>
      <c r="J88" s="17">
        <f t="shared" si="7"/>
        <v>3400</v>
      </c>
      <c r="L88" s="10"/>
      <c r="M88" s="10"/>
      <c r="N88" s="10"/>
      <c r="O88" s="10"/>
      <c r="P88" s="10"/>
      <c r="Q88" s="10"/>
      <c r="R88" s="10"/>
      <c r="S88" s="10"/>
    </row>
    <row r="89" spans="1:19" ht="15.5" x14ac:dyDescent="0.35">
      <c r="A89" s="20" t="s">
        <v>13</v>
      </c>
      <c r="B89" s="20" t="s">
        <v>14</v>
      </c>
      <c r="C89" s="20" t="s">
        <v>28</v>
      </c>
      <c r="D89" s="15">
        <f>+Warehouse!D88+Shop!D88</f>
        <v>36</v>
      </c>
      <c r="E89" s="16">
        <v>35.6</v>
      </c>
      <c r="F89" s="17">
        <v>50</v>
      </c>
      <c r="G89" s="17">
        <f t="shared" si="4"/>
        <v>46.28</v>
      </c>
      <c r="H89" s="17">
        <f t="shared" si="5"/>
        <v>50</v>
      </c>
      <c r="I89" s="17">
        <f t="shared" si="6"/>
        <v>1281.6000000000001</v>
      </c>
      <c r="J89" s="17">
        <f t="shared" si="7"/>
        <v>1800</v>
      </c>
      <c r="L89" s="10"/>
      <c r="M89" s="10"/>
      <c r="N89" s="10"/>
      <c r="O89" s="10"/>
      <c r="P89" s="10"/>
      <c r="Q89" s="10"/>
      <c r="R89" s="10"/>
      <c r="S89" s="10"/>
    </row>
    <row r="90" spans="1:19" ht="15.5" x14ac:dyDescent="0.35">
      <c r="A90" s="20" t="s">
        <v>13</v>
      </c>
      <c r="B90" s="20" t="s">
        <v>22</v>
      </c>
      <c r="C90" s="20" t="s">
        <v>28</v>
      </c>
      <c r="D90" s="15">
        <f>+Warehouse!D89+Shop!D89</f>
        <v>56</v>
      </c>
      <c r="E90" s="16">
        <v>35.6</v>
      </c>
      <c r="F90" s="17">
        <v>50</v>
      </c>
      <c r="G90" s="17">
        <f t="shared" si="4"/>
        <v>46.28</v>
      </c>
      <c r="H90" s="17">
        <f t="shared" si="5"/>
        <v>50</v>
      </c>
      <c r="I90" s="17">
        <f t="shared" si="6"/>
        <v>1993.6000000000001</v>
      </c>
      <c r="J90" s="17">
        <f t="shared" si="7"/>
        <v>2800</v>
      </c>
      <c r="L90" s="10"/>
      <c r="M90" s="10"/>
      <c r="N90" s="10"/>
      <c r="O90" s="10"/>
      <c r="P90" s="10"/>
      <c r="Q90" s="10"/>
      <c r="R90" s="10"/>
      <c r="S90" s="10"/>
    </row>
    <row r="91" spans="1:19" ht="15.5" x14ac:dyDescent="0.35">
      <c r="A91" s="20" t="s">
        <v>16</v>
      </c>
      <c r="B91" s="20" t="s">
        <v>22</v>
      </c>
      <c r="C91" s="20" t="s">
        <v>28</v>
      </c>
      <c r="D91" s="15">
        <f>+Warehouse!D90+Shop!D90</f>
        <v>221</v>
      </c>
      <c r="E91" s="16">
        <v>35.6</v>
      </c>
      <c r="F91" s="17">
        <v>50</v>
      </c>
      <c r="G91" s="17">
        <f t="shared" si="4"/>
        <v>46.28</v>
      </c>
      <c r="H91" s="17">
        <f t="shared" si="5"/>
        <v>50</v>
      </c>
      <c r="I91" s="17">
        <f t="shared" si="6"/>
        <v>7867.6</v>
      </c>
      <c r="J91" s="17">
        <f t="shared" si="7"/>
        <v>11050</v>
      </c>
      <c r="L91" s="10"/>
      <c r="M91" s="10"/>
      <c r="N91" s="10"/>
      <c r="O91" s="10"/>
      <c r="P91" s="10"/>
      <c r="Q91" s="10"/>
      <c r="R91" s="10"/>
      <c r="S91" s="10"/>
    </row>
    <row r="92" spans="1:19" ht="15.5" x14ac:dyDescent="0.35">
      <c r="A92" s="20" t="s">
        <v>13</v>
      </c>
      <c r="B92" s="20" t="s">
        <v>14</v>
      </c>
      <c r="C92" s="20" t="s">
        <v>29</v>
      </c>
      <c r="D92" s="15">
        <f>+Warehouse!D91+Shop!D91</f>
        <v>85</v>
      </c>
      <c r="E92" s="16">
        <v>35.6</v>
      </c>
      <c r="F92" s="17">
        <v>50</v>
      </c>
      <c r="G92" s="17">
        <f t="shared" si="4"/>
        <v>46.28</v>
      </c>
      <c r="H92" s="17">
        <f t="shared" si="5"/>
        <v>50</v>
      </c>
      <c r="I92" s="17">
        <f t="shared" si="6"/>
        <v>3026</v>
      </c>
      <c r="J92" s="17">
        <f t="shared" si="7"/>
        <v>4250</v>
      </c>
    </row>
    <row r="93" spans="1:19" ht="13" x14ac:dyDescent="0.3">
      <c r="A93" s="21" t="s">
        <v>39</v>
      </c>
      <c r="G93" s="12"/>
      <c r="H93" s="12"/>
      <c r="I93" s="18">
        <f>SUM(I5:I92)</f>
        <v>588289.89999999979</v>
      </c>
      <c r="J93" s="18">
        <f>SUM(J5:J92)</f>
        <v>818023.14999999991</v>
      </c>
    </row>
    <row r="94" spans="1:19" ht="13" x14ac:dyDescent="0.3">
      <c r="A94" s="21" t="s">
        <v>40</v>
      </c>
      <c r="G94" s="12"/>
      <c r="H94" s="12"/>
      <c r="I94" s="19">
        <f>MIN(I5:I93)</f>
        <v>262.5</v>
      </c>
      <c r="J94" s="12"/>
    </row>
    <row r="95" spans="1:19" ht="13" x14ac:dyDescent="0.3">
      <c r="A95" s="21" t="s">
        <v>41</v>
      </c>
      <c r="G95" s="12"/>
      <c r="H95" s="12"/>
      <c r="I95" s="19">
        <f>MAX(I5:I92)</f>
        <v>33712</v>
      </c>
      <c r="J95" s="12"/>
    </row>
    <row r="96" spans="1:19" x14ac:dyDescent="0.25">
      <c r="G96" s="12"/>
      <c r="H96" s="12"/>
    </row>
    <row r="97" spans="7:8" x14ac:dyDescent="0.25">
      <c r="G97" s="12"/>
      <c r="H97" s="12"/>
    </row>
    <row r="98" spans="7:8" x14ac:dyDescent="0.25">
      <c r="G98" s="12"/>
      <c r="H98" s="12"/>
    </row>
  </sheetData>
  <sheetProtection selectLockedCells="1"/>
  <sortState xmlns:xlrd2="http://schemas.microsoft.com/office/spreadsheetml/2017/richdata2" ref="L16:S88">
    <sortCondition ref="L16:L88"/>
  </sortState>
  <mergeCells count="1">
    <mergeCell ref="A2:J2"/>
  </mergeCells>
  <pageMargins left="0.7" right="0.7" top="0.75" bottom="0.75" header="0.3" footer="0.3"/>
  <pageSetup paperSize="9" orientation="portrait" r:id="rId1"/>
  <ignoredErrors>
    <ignoredError sqref="D90 D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00788-840B-43B8-9816-A881D1AAD40C}">
  <dimension ref="A1:D91"/>
  <sheetViews>
    <sheetView workbookViewId="0">
      <selection activeCell="F10" sqref="F10"/>
    </sheetView>
  </sheetViews>
  <sheetFormatPr defaultRowHeight="15.5" x14ac:dyDescent="0.35"/>
  <cols>
    <col min="1" max="1" width="28.4140625" bestFit="1" customWidth="1"/>
    <col min="2" max="2" width="12.6640625" bestFit="1" customWidth="1"/>
    <col min="3" max="3" width="11.08203125" bestFit="1" customWidth="1"/>
  </cols>
  <sheetData>
    <row r="1" spans="1:4" x14ac:dyDescent="0.35">
      <c r="A1" s="11" t="s">
        <v>31</v>
      </c>
    </row>
    <row r="2" spans="1:4" x14ac:dyDescent="0.35">
      <c r="A2" s="35" t="s">
        <v>32</v>
      </c>
      <c r="B2" s="35"/>
      <c r="C2" s="35"/>
      <c r="D2" s="35"/>
    </row>
    <row r="3" spans="1:4" x14ac:dyDescent="0.35">
      <c r="A3" s="27" t="s">
        <v>33</v>
      </c>
      <c r="B3" s="27" t="s">
        <v>34</v>
      </c>
      <c r="C3" s="27" t="s">
        <v>35</v>
      </c>
      <c r="D3" s="27" t="s">
        <v>36</v>
      </c>
    </row>
    <row r="4" spans="1:4" x14ac:dyDescent="0.35">
      <c r="A4" s="20" t="s">
        <v>13</v>
      </c>
      <c r="B4" s="20" t="s">
        <v>14</v>
      </c>
      <c r="C4" s="20" t="s">
        <v>15</v>
      </c>
      <c r="D4" s="28">
        <v>48</v>
      </c>
    </row>
    <row r="5" spans="1:4" x14ac:dyDescent="0.35">
      <c r="A5" s="20" t="s">
        <v>16</v>
      </c>
      <c r="B5" s="20" t="s">
        <v>17</v>
      </c>
      <c r="C5" s="20" t="s">
        <v>15</v>
      </c>
      <c r="D5" s="28">
        <v>65</v>
      </c>
    </row>
    <row r="6" spans="1:4" x14ac:dyDescent="0.35">
      <c r="A6" s="20" t="s">
        <v>18</v>
      </c>
      <c r="B6" s="20" t="s">
        <v>14</v>
      </c>
      <c r="C6" s="20" t="s">
        <v>19</v>
      </c>
      <c r="D6" s="28">
        <v>96</v>
      </c>
    </row>
    <row r="7" spans="1:4" x14ac:dyDescent="0.35">
      <c r="A7" s="20" t="s">
        <v>20</v>
      </c>
      <c r="B7" s="20" t="s">
        <v>17</v>
      </c>
      <c r="C7" s="20" t="s">
        <v>19</v>
      </c>
      <c r="D7" s="28">
        <v>135</v>
      </c>
    </row>
    <row r="8" spans="1:4" x14ac:dyDescent="0.35">
      <c r="A8" s="20" t="s">
        <v>21</v>
      </c>
      <c r="B8" s="20" t="s">
        <v>22</v>
      </c>
      <c r="C8" s="20" t="s">
        <v>23</v>
      </c>
      <c r="D8" s="28">
        <v>129</v>
      </c>
    </row>
    <row r="9" spans="1:4" x14ac:dyDescent="0.35">
      <c r="A9" s="20" t="s">
        <v>24</v>
      </c>
      <c r="B9" s="20" t="s">
        <v>22</v>
      </c>
      <c r="C9" s="20" t="s">
        <v>23</v>
      </c>
      <c r="D9" s="28">
        <v>135</v>
      </c>
    </row>
    <row r="10" spans="1:4" x14ac:dyDescent="0.35">
      <c r="A10" s="20" t="s">
        <v>25</v>
      </c>
      <c r="B10" s="20" t="s">
        <v>22</v>
      </c>
      <c r="C10" s="20" t="s">
        <v>23</v>
      </c>
      <c r="D10" s="28">
        <v>135</v>
      </c>
    </row>
    <row r="11" spans="1:4" x14ac:dyDescent="0.35">
      <c r="A11" s="20" t="s">
        <v>26</v>
      </c>
      <c r="B11" s="20" t="s">
        <v>22</v>
      </c>
      <c r="C11" s="20" t="s">
        <v>23</v>
      </c>
      <c r="D11" s="28">
        <v>78</v>
      </c>
    </row>
    <row r="12" spans="1:4" x14ac:dyDescent="0.35">
      <c r="A12" s="20" t="s">
        <v>21</v>
      </c>
      <c r="B12" s="20" t="s">
        <v>14</v>
      </c>
      <c r="C12" s="20" t="s">
        <v>27</v>
      </c>
      <c r="D12" s="28">
        <v>23</v>
      </c>
    </row>
    <row r="13" spans="1:4" x14ac:dyDescent="0.35">
      <c r="A13" s="20" t="s">
        <v>24</v>
      </c>
      <c r="B13" s="20" t="s">
        <v>22</v>
      </c>
      <c r="C13" s="20" t="s">
        <v>27</v>
      </c>
      <c r="D13" s="28">
        <v>33</v>
      </c>
    </row>
    <row r="14" spans="1:4" x14ac:dyDescent="0.35">
      <c r="A14" s="20" t="s">
        <v>13</v>
      </c>
      <c r="B14" s="20" t="s">
        <v>22</v>
      </c>
      <c r="C14" s="20" t="s">
        <v>27</v>
      </c>
      <c r="D14" s="28">
        <v>135</v>
      </c>
    </row>
    <row r="15" spans="1:4" x14ac:dyDescent="0.35">
      <c r="A15" s="20" t="s">
        <v>16</v>
      </c>
      <c r="B15" s="20" t="s">
        <v>17</v>
      </c>
      <c r="C15" s="20" t="s">
        <v>28</v>
      </c>
      <c r="D15" s="28">
        <v>125</v>
      </c>
    </row>
    <row r="16" spans="1:4" x14ac:dyDescent="0.35">
      <c r="A16" s="20" t="s">
        <v>13</v>
      </c>
      <c r="B16" s="20" t="s">
        <v>17</v>
      </c>
      <c r="C16" s="20" t="s">
        <v>29</v>
      </c>
      <c r="D16" s="28">
        <v>68</v>
      </c>
    </row>
    <row r="17" spans="1:4" x14ac:dyDescent="0.35">
      <c r="A17" s="20" t="s">
        <v>25</v>
      </c>
      <c r="B17" s="20" t="s">
        <v>14</v>
      </c>
      <c r="C17" s="20" t="s">
        <v>29</v>
      </c>
      <c r="D17" s="28">
        <v>1244</v>
      </c>
    </row>
    <row r="18" spans="1:4" x14ac:dyDescent="0.35">
      <c r="A18" s="20" t="s">
        <v>26</v>
      </c>
      <c r="B18" s="20" t="s">
        <v>22</v>
      </c>
      <c r="C18" s="20" t="s">
        <v>29</v>
      </c>
      <c r="D18" s="28">
        <v>1152</v>
      </c>
    </row>
    <row r="19" spans="1:4" x14ac:dyDescent="0.35">
      <c r="A19" s="20" t="s">
        <v>24</v>
      </c>
      <c r="B19" s="20" t="s">
        <v>17</v>
      </c>
      <c r="C19" s="20" t="s">
        <v>30</v>
      </c>
      <c r="D19" s="28">
        <v>1013</v>
      </c>
    </row>
    <row r="20" spans="1:4" x14ac:dyDescent="0.35">
      <c r="A20" s="20" t="s">
        <v>21</v>
      </c>
      <c r="B20" s="20" t="s">
        <v>22</v>
      </c>
      <c r="C20" s="20" t="s">
        <v>19</v>
      </c>
      <c r="D20" s="28">
        <v>125</v>
      </c>
    </row>
    <row r="21" spans="1:4" x14ac:dyDescent="0.35">
      <c r="A21" s="20" t="s">
        <v>26</v>
      </c>
      <c r="B21" s="20" t="s">
        <v>22</v>
      </c>
      <c r="C21" s="20" t="s">
        <v>19</v>
      </c>
      <c r="D21" s="28">
        <v>105</v>
      </c>
    </row>
    <row r="22" spans="1:4" x14ac:dyDescent="0.35">
      <c r="A22" s="20" t="s">
        <v>20</v>
      </c>
      <c r="B22" s="20" t="s">
        <v>14</v>
      </c>
      <c r="C22" s="20" t="s">
        <v>23</v>
      </c>
      <c r="D22" s="28">
        <v>32</v>
      </c>
    </row>
    <row r="23" spans="1:4" x14ac:dyDescent="0.35">
      <c r="A23" s="20" t="s">
        <v>18</v>
      </c>
      <c r="B23" s="20" t="s">
        <v>17</v>
      </c>
      <c r="C23" s="20" t="s">
        <v>28</v>
      </c>
      <c r="D23" s="28">
        <v>134</v>
      </c>
    </row>
    <row r="24" spans="1:4" x14ac:dyDescent="0.35">
      <c r="A24" s="20" t="s">
        <v>24</v>
      </c>
      <c r="B24" s="20" t="s">
        <v>14</v>
      </c>
      <c r="C24" s="20" t="s">
        <v>30</v>
      </c>
      <c r="D24" s="28">
        <v>488</v>
      </c>
    </row>
    <row r="25" spans="1:4" x14ac:dyDescent="0.35">
      <c r="A25" s="20" t="s">
        <v>16</v>
      </c>
      <c r="B25" s="20" t="s">
        <v>14</v>
      </c>
      <c r="C25" s="20" t="s">
        <v>15</v>
      </c>
      <c r="D25" s="28">
        <v>147</v>
      </c>
    </row>
    <row r="26" spans="1:4" x14ac:dyDescent="0.35">
      <c r="A26" s="20" t="s">
        <v>26</v>
      </c>
      <c r="B26" s="20" t="s">
        <v>14</v>
      </c>
      <c r="C26" s="20" t="s">
        <v>15</v>
      </c>
      <c r="D26" s="28">
        <v>30</v>
      </c>
    </row>
    <row r="27" spans="1:4" x14ac:dyDescent="0.35">
      <c r="A27" s="20" t="s">
        <v>21</v>
      </c>
      <c r="B27" s="20" t="s">
        <v>14</v>
      </c>
      <c r="C27" s="20" t="s">
        <v>23</v>
      </c>
      <c r="D27" s="28">
        <v>110</v>
      </c>
    </row>
    <row r="28" spans="1:4" x14ac:dyDescent="0.35">
      <c r="A28" s="20" t="s">
        <v>20</v>
      </c>
      <c r="B28" s="20" t="s">
        <v>17</v>
      </c>
      <c r="C28" s="20" t="s">
        <v>23</v>
      </c>
      <c r="D28" s="28">
        <v>1179</v>
      </c>
    </row>
    <row r="29" spans="1:4" x14ac:dyDescent="0.35">
      <c r="A29" s="20" t="s">
        <v>25</v>
      </c>
      <c r="B29" s="20" t="s">
        <v>14</v>
      </c>
      <c r="C29" s="20" t="s">
        <v>23</v>
      </c>
      <c r="D29" s="28">
        <v>78</v>
      </c>
    </row>
    <row r="30" spans="1:4" x14ac:dyDescent="0.35">
      <c r="A30" s="20" t="s">
        <v>21</v>
      </c>
      <c r="B30" s="20" t="s">
        <v>22</v>
      </c>
      <c r="C30" s="20" t="s">
        <v>27</v>
      </c>
      <c r="D30" s="28">
        <v>105</v>
      </c>
    </row>
    <row r="31" spans="1:4" x14ac:dyDescent="0.35">
      <c r="A31" s="20" t="s">
        <v>21</v>
      </c>
      <c r="B31" s="20" t="s">
        <v>17</v>
      </c>
      <c r="C31" s="20" t="s">
        <v>27</v>
      </c>
      <c r="D31" s="28">
        <v>126</v>
      </c>
    </row>
    <row r="32" spans="1:4" x14ac:dyDescent="0.35">
      <c r="A32" s="20" t="s">
        <v>25</v>
      </c>
      <c r="B32" s="20" t="s">
        <v>17</v>
      </c>
      <c r="C32" s="20" t="s">
        <v>28</v>
      </c>
      <c r="D32" s="28">
        <v>135</v>
      </c>
    </row>
    <row r="33" spans="1:4" x14ac:dyDescent="0.35">
      <c r="A33" s="20" t="s">
        <v>16</v>
      </c>
      <c r="B33" s="20" t="s">
        <v>17</v>
      </c>
      <c r="C33" s="20" t="s">
        <v>29</v>
      </c>
      <c r="D33" s="28">
        <v>831</v>
      </c>
    </row>
    <row r="34" spans="1:4" x14ac:dyDescent="0.35">
      <c r="A34" s="20" t="s">
        <v>26</v>
      </c>
      <c r="B34" s="20" t="s">
        <v>14</v>
      </c>
      <c r="C34" s="20" t="s">
        <v>30</v>
      </c>
      <c r="D34" s="28">
        <v>167</v>
      </c>
    </row>
    <row r="35" spans="1:4" x14ac:dyDescent="0.35">
      <c r="A35" s="20" t="s">
        <v>24</v>
      </c>
      <c r="B35" s="20" t="s">
        <v>17</v>
      </c>
      <c r="C35" s="20" t="s">
        <v>15</v>
      </c>
      <c r="D35" s="28">
        <v>135</v>
      </c>
    </row>
    <row r="36" spans="1:4" x14ac:dyDescent="0.35">
      <c r="A36" s="20" t="s">
        <v>13</v>
      </c>
      <c r="B36" s="20" t="s">
        <v>17</v>
      </c>
      <c r="C36" s="20" t="s">
        <v>15</v>
      </c>
      <c r="D36" s="28">
        <v>123</v>
      </c>
    </row>
    <row r="37" spans="1:4" x14ac:dyDescent="0.35">
      <c r="A37" s="20" t="s">
        <v>20</v>
      </c>
      <c r="B37" s="20" t="s">
        <v>17</v>
      </c>
      <c r="C37" s="20" t="s">
        <v>15</v>
      </c>
      <c r="D37" s="28">
        <v>68</v>
      </c>
    </row>
    <row r="38" spans="1:4" x14ac:dyDescent="0.35">
      <c r="A38" s="20" t="s">
        <v>13</v>
      </c>
      <c r="B38" s="20" t="s">
        <v>17</v>
      </c>
      <c r="C38" s="20" t="s">
        <v>23</v>
      </c>
      <c r="D38" s="28">
        <v>126</v>
      </c>
    </row>
    <row r="39" spans="1:4" x14ac:dyDescent="0.35">
      <c r="A39" s="20" t="s">
        <v>26</v>
      </c>
      <c r="B39" s="20" t="s">
        <v>14</v>
      </c>
      <c r="C39" s="20" t="s">
        <v>23</v>
      </c>
      <c r="D39" s="28">
        <v>110</v>
      </c>
    </row>
    <row r="40" spans="1:4" x14ac:dyDescent="0.35">
      <c r="A40" s="20" t="s">
        <v>16</v>
      </c>
      <c r="B40" s="20" t="s">
        <v>14</v>
      </c>
      <c r="C40" s="20" t="s">
        <v>27</v>
      </c>
      <c r="D40" s="28">
        <v>125</v>
      </c>
    </row>
    <row r="41" spans="1:4" x14ac:dyDescent="0.35">
      <c r="A41" s="20" t="s">
        <v>21</v>
      </c>
      <c r="B41" s="20" t="s">
        <v>22</v>
      </c>
      <c r="C41" s="20" t="s">
        <v>28</v>
      </c>
      <c r="D41" s="28">
        <v>23</v>
      </c>
    </row>
    <row r="42" spans="1:4" x14ac:dyDescent="0.35">
      <c r="A42" s="20" t="s">
        <v>25</v>
      </c>
      <c r="B42" s="20" t="s">
        <v>17</v>
      </c>
      <c r="C42" s="20" t="s">
        <v>29</v>
      </c>
      <c r="D42" s="28">
        <v>173</v>
      </c>
    </row>
    <row r="43" spans="1:4" x14ac:dyDescent="0.35">
      <c r="A43" s="20" t="s">
        <v>26</v>
      </c>
      <c r="B43" s="20" t="s">
        <v>14</v>
      </c>
      <c r="C43" s="20" t="s">
        <v>29</v>
      </c>
      <c r="D43" s="28">
        <v>555</v>
      </c>
    </row>
    <row r="44" spans="1:4" x14ac:dyDescent="0.35">
      <c r="A44" s="20" t="s">
        <v>21</v>
      </c>
      <c r="B44" s="20" t="s">
        <v>17</v>
      </c>
      <c r="C44" s="20" t="s">
        <v>30</v>
      </c>
      <c r="D44" s="28">
        <v>678</v>
      </c>
    </row>
    <row r="45" spans="1:4" x14ac:dyDescent="0.35">
      <c r="A45" s="20" t="s">
        <v>25</v>
      </c>
      <c r="B45" s="20" t="s">
        <v>17</v>
      </c>
      <c r="C45" s="20" t="s">
        <v>30</v>
      </c>
      <c r="D45" s="28">
        <v>134</v>
      </c>
    </row>
    <row r="46" spans="1:4" x14ac:dyDescent="0.35">
      <c r="A46" s="20" t="s">
        <v>20</v>
      </c>
      <c r="B46" s="20" t="s">
        <v>22</v>
      </c>
      <c r="C46" s="20" t="s">
        <v>15</v>
      </c>
      <c r="D46" s="28">
        <v>59</v>
      </c>
    </row>
    <row r="47" spans="1:4" x14ac:dyDescent="0.35">
      <c r="A47" s="20" t="s">
        <v>25</v>
      </c>
      <c r="B47" s="20" t="s">
        <v>17</v>
      </c>
      <c r="C47" s="20" t="s">
        <v>15</v>
      </c>
      <c r="D47" s="28">
        <v>131</v>
      </c>
    </row>
    <row r="48" spans="1:4" x14ac:dyDescent="0.35">
      <c r="A48" s="20" t="s">
        <v>21</v>
      </c>
      <c r="B48" s="20" t="s">
        <v>14</v>
      </c>
      <c r="C48" s="20" t="s">
        <v>19</v>
      </c>
      <c r="D48" s="28">
        <v>201</v>
      </c>
    </row>
    <row r="49" spans="1:4" x14ac:dyDescent="0.35">
      <c r="A49" s="20" t="s">
        <v>25</v>
      </c>
      <c r="B49" s="20" t="s">
        <v>17</v>
      </c>
      <c r="C49" s="20" t="s">
        <v>19</v>
      </c>
      <c r="D49" s="28">
        <v>167</v>
      </c>
    </row>
    <row r="50" spans="1:4" x14ac:dyDescent="0.35">
      <c r="A50" s="20" t="s">
        <v>26</v>
      </c>
      <c r="B50" s="20" t="s">
        <v>17</v>
      </c>
      <c r="C50" s="20" t="s">
        <v>19</v>
      </c>
      <c r="D50" s="28">
        <v>126</v>
      </c>
    </row>
    <row r="51" spans="1:4" x14ac:dyDescent="0.35">
      <c r="A51" s="20" t="s">
        <v>18</v>
      </c>
      <c r="B51" s="20" t="s">
        <v>22</v>
      </c>
      <c r="C51" s="20" t="s">
        <v>23</v>
      </c>
      <c r="D51" s="28">
        <v>68</v>
      </c>
    </row>
    <row r="52" spans="1:4" x14ac:dyDescent="0.35">
      <c r="A52" s="20" t="s">
        <v>13</v>
      </c>
      <c r="B52" s="20" t="s">
        <v>22</v>
      </c>
      <c r="C52" s="20" t="s">
        <v>23</v>
      </c>
      <c r="D52" s="28">
        <v>105</v>
      </c>
    </row>
    <row r="53" spans="1:4" x14ac:dyDescent="0.35">
      <c r="A53" s="20" t="s">
        <v>25</v>
      </c>
      <c r="B53" s="20" t="s">
        <v>22</v>
      </c>
      <c r="C53" s="20" t="s">
        <v>23</v>
      </c>
      <c r="D53" s="28">
        <v>105</v>
      </c>
    </row>
    <row r="54" spans="1:4" x14ac:dyDescent="0.35">
      <c r="A54" s="20" t="s">
        <v>26</v>
      </c>
      <c r="B54" s="20" t="s">
        <v>17</v>
      </c>
      <c r="C54" s="20" t="s">
        <v>23</v>
      </c>
      <c r="D54" s="28">
        <v>134</v>
      </c>
    </row>
    <row r="55" spans="1:4" x14ac:dyDescent="0.35">
      <c r="A55" s="20" t="s">
        <v>20</v>
      </c>
      <c r="B55" s="20" t="s">
        <v>22</v>
      </c>
      <c r="C55" s="20" t="s">
        <v>23</v>
      </c>
      <c r="D55" s="28">
        <v>68</v>
      </c>
    </row>
    <row r="56" spans="1:4" x14ac:dyDescent="0.35">
      <c r="A56" s="20" t="s">
        <v>20</v>
      </c>
      <c r="B56" s="20" t="s">
        <v>14</v>
      </c>
      <c r="C56" s="20" t="s">
        <v>27</v>
      </c>
      <c r="D56" s="28">
        <v>68</v>
      </c>
    </row>
    <row r="57" spans="1:4" x14ac:dyDescent="0.35">
      <c r="A57" s="20" t="s">
        <v>25</v>
      </c>
      <c r="B57" s="20" t="s">
        <v>22</v>
      </c>
      <c r="C57" s="20" t="s">
        <v>27</v>
      </c>
      <c r="D57" s="28">
        <v>23</v>
      </c>
    </row>
    <row r="58" spans="1:4" x14ac:dyDescent="0.35">
      <c r="A58" s="20" t="s">
        <v>18</v>
      </c>
      <c r="B58" s="20" t="s">
        <v>22</v>
      </c>
      <c r="C58" s="20" t="s">
        <v>28</v>
      </c>
      <c r="D58" s="28">
        <v>129</v>
      </c>
    </row>
    <row r="59" spans="1:4" x14ac:dyDescent="0.35">
      <c r="A59" s="20" t="s">
        <v>24</v>
      </c>
      <c r="B59" s="20" t="s">
        <v>17</v>
      </c>
      <c r="C59" s="20" t="s">
        <v>28</v>
      </c>
      <c r="D59" s="28">
        <v>101</v>
      </c>
    </row>
    <row r="60" spans="1:4" x14ac:dyDescent="0.35">
      <c r="A60" s="20" t="s">
        <v>24</v>
      </c>
      <c r="B60" s="20" t="s">
        <v>22</v>
      </c>
      <c r="C60" s="20" t="s">
        <v>29</v>
      </c>
      <c r="D60" s="28">
        <v>135</v>
      </c>
    </row>
    <row r="61" spans="1:4" x14ac:dyDescent="0.35">
      <c r="A61" s="20" t="s">
        <v>13</v>
      </c>
      <c r="B61" s="20" t="s">
        <v>22</v>
      </c>
      <c r="C61" s="20" t="s">
        <v>29</v>
      </c>
      <c r="D61" s="28">
        <v>135</v>
      </c>
    </row>
    <row r="62" spans="1:4" x14ac:dyDescent="0.35">
      <c r="A62" s="20" t="s">
        <v>16</v>
      </c>
      <c r="B62" s="20" t="s">
        <v>22</v>
      </c>
      <c r="C62" s="20" t="s">
        <v>29</v>
      </c>
      <c r="D62" s="28">
        <v>353</v>
      </c>
    </row>
    <row r="63" spans="1:4" x14ac:dyDescent="0.35">
      <c r="A63" s="20" t="s">
        <v>20</v>
      </c>
      <c r="B63" s="20" t="s">
        <v>17</v>
      </c>
      <c r="C63" s="20" t="s">
        <v>29</v>
      </c>
      <c r="D63" s="28">
        <v>1167</v>
      </c>
    </row>
    <row r="64" spans="1:4" x14ac:dyDescent="0.35">
      <c r="A64" s="20" t="s">
        <v>16</v>
      </c>
      <c r="B64" s="20" t="s">
        <v>22</v>
      </c>
      <c r="C64" s="20" t="s">
        <v>30</v>
      </c>
      <c r="D64" s="28">
        <v>185</v>
      </c>
    </row>
    <row r="65" spans="1:4" x14ac:dyDescent="0.35">
      <c r="A65" s="20" t="s">
        <v>21</v>
      </c>
      <c r="B65" s="20" t="s">
        <v>17</v>
      </c>
      <c r="C65" s="20" t="s">
        <v>15</v>
      </c>
      <c r="D65" s="28">
        <v>129</v>
      </c>
    </row>
    <row r="66" spans="1:4" x14ac:dyDescent="0.35">
      <c r="A66" s="20" t="s">
        <v>18</v>
      </c>
      <c r="B66" s="20" t="s">
        <v>17</v>
      </c>
      <c r="C66" s="20" t="s">
        <v>15</v>
      </c>
      <c r="D66" s="28">
        <v>68</v>
      </c>
    </row>
    <row r="67" spans="1:4" x14ac:dyDescent="0.35">
      <c r="A67" s="20" t="s">
        <v>20</v>
      </c>
      <c r="B67" s="20" t="s">
        <v>22</v>
      </c>
      <c r="C67" s="20" t="s">
        <v>23</v>
      </c>
      <c r="D67" s="28">
        <v>141</v>
      </c>
    </row>
    <row r="68" spans="1:4" x14ac:dyDescent="0.35">
      <c r="A68" s="20" t="s">
        <v>26</v>
      </c>
      <c r="B68" s="20" t="s">
        <v>22</v>
      </c>
      <c r="C68" s="20" t="s">
        <v>27</v>
      </c>
      <c r="D68" s="28">
        <v>129</v>
      </c>
    </row>
    <row r="69" spans="1:4" x14ac:dyDescent="0.35">
      <c r="A69" s="20" t="s">
        <v>21</v>
      </c>
      <c r="B69" s="20" t="s">
        <v>22</v>
      </c>
      <c r="C69" s="20" t="s">
        <v>30</v>
      </c>
      <c r="D69" s="28">
        <v>1808</v>
      </c>
    </row>
    <row r="70" spans="1:4" x14ac:dyDescent="0.35">
      <c r="A70" s="20" t="s">
        <v>18</v>
      </c>
      <c r="B70" s="20" t="s">
        <v>22</v>
      </c>
      <c r="C70" s="20" t="s">
        <v>15</v>
      </c>
      <c r="D70" s="28">
        <v>32</v>
      </c>
    </row>
    <row r="71" spans="1:4" x14ac:dyDescent="0.35">
      <c r="A71" s="20" t="s">
        <v>16</v>
      </c>
      <c r="B71" s="20" t="s">
        <v>22</v>
      </c>
      <c r="C71" s="20" t="s">
        <v>15</v>
      </c>
      <c r="D71" s="28">
        <v>101</v>
      </c>
    </row>
    <row r="72" spans="1:4" x14ac:dyDescent="0.35">
      <c r="A72" s="20" t="s">
        <v>25</v>
      </c>
      <c r="B72" s="20" t="s">
        <v>22</v>
      </c>
      <c r="C72" s="20" t="s">
        <v>15</v>
      </c>
      <c r="D72" s="28">
        <v>78</v>
      </c>
    </row>
    <row r="73" spans="1:4" x14ac:dyDescent="0.35">
      <c r="A73" s="20" t="s">
        <v>18</v>
      </c>
      <c r="B73" s="20" t="s">
        <v>17</v>
      </c>
      <c r="C73" s="20" t="s">
        <v>23</v>
      </c>
      <c r="D73" s="28">
        <v>1179</v>
      </c>
    </row>
    <row r="74" spans="1:4" x14ac:dyDescent="0.35">
      <c r="A74" s="20" t="s">
        <v>16</v>
      </c>
      <c r="B74" s="20" t="s">
        <v>17</v>
      </c>
      <c r="C74" s="20" t="s">
        <v>27</v>
      </c>
      <c r="D74" s="28">
        <v>135</v>
      </c>
    </row>
    <row r="75" spans="1:4" x14ac:dyDescent="0.35">
      <c r="A75" s="20" t="s">
        <v>18</v>
      </c>
      <c r="B75" s="20" t="s">
        <v>17</v>
      </c>
      <c r="C75" s="20" t="s">
        <v>30</v>
      </c>
      <c r="D75" s="28">
        <v>1013</v>
      </c>
    </row>
    <row r="76" spans="1:4" x14ac:dyDescent="0.35">
      <c r="A76" s="20" t="s">
        <v>24</v>
      </c>
      <c r="B76" s="20" t="s">
        <v>14</v>
      </c>
      <c r="C76" s="20" t="s">
        <v>15</v>
      </c>
      <c r="D76" s="28">
        <v>1179</v>
      </c>
    </row>
    <row r="77" spans="1:4" x14ac:dyDescent="0.35">
      <c r="A77" s="20" t="s">
        <v>13</v>
      </c>
      <c r="B77" s="20" t="s">
        <v>17</v>
      </c>
      <c r="C77" s="20" t="s">
        <v>19</v>
      </c>
      <c r="D77" s="28">
        <v>33</v>
      </c>
    </row>
    <row r="78" spans="1:4" x14ac:dyDescent="0.35">
      <c r="A78" s="20" t="s">
        <v>25</v>
      </c>
      <c r="B78" s="20" t="s">
        <v>14</v>
      </c>
      <c r="C78" s="20" t="s">
        <v>23</v>
      </c>
      <c r="D78" s="28">
        <v>23</v>
      </c>
    </row>
    <row r="79" spans="1:4" x14ac:dyDescent="0.35">
      <c r="A79" s="20" t="s">
        <v>25</v>
      </c>
      <c r="B79" s="20" t="s">
        <v>17</v>
      </c>
      <c r="C79" s="20" t="s">
        <v>23</v>
      </c>
      <c r="D79" s="28">
        <v>68</v>
      </c>
    </row>
    <row r="80" spans="1:4" x14ac:dyDescent="0.35">
      <c r="A80" s="20" t="s">
        <v>20</v>
      </c>
      <c r="B80" s="20" t="s">
        <v>22</v>
      </c>
      <c r="C80" s="20" t="s">
        <v>27</v>
      </c>
      <c r="D80" s="28">
        <v>1179</v>
      </c>
    </row>
    <row r="81" spans="1:4" x14ac:dyDescent="0.35">
      <c r="A81" s="20" t="s">
        <v>25</v>
      </c>
      <c r="B81" s="20" t="s">
        <v>22</v>
      </c>
      <c r="C81" s="20" t="s">
        <v>28</v>
      </c>
      <c r="D81" s="28">
        <v>78</v>
      </c>
    </row>
    <row r="82" spans="1:4" x14ac:dyDescent="0.35">
      <c r="A82" s="20" t="s">
        <v>18</v>
      </c>
      <c r="B82" s="20" t="s">
        <v>17</v>
      </c>
      <c r="C82" s="20" t="s">
        <v>29</v>
      </c>
      <c r="D82" s="28">
        <v>1179</v>
      </c>
    </row>
    <row r="83" spans="1:4" x14ac:dyDescent="0.35">
      <c r="A83" s="20" t="s">
        <v>20</v>
      </c>
      <c r="B83" s="20" t="s">
        <v>22</v>
      </c>
      <c r="C83" s="20" t="s">
        <v>30</v>
      </c>
      <c r="D83" s="28">
        <v>531</v>
      </c>
    </row>
    <row r="84" spans="1:4" x14ac:dyDescent="0.35">
      <c r="A84" s="20" t="s">
        <v>21</v>
      </c>
      <c r="B84" s="20" t="s">
        <v>22</v>
      </c>
      <c r="C84" s="20" t="s">
        <v>29</v>
      </c>
      <c r="D84" s="28">
        <v>33</v>
      </c>
    </row>
    <row r="85" spans="1:4" x14ac:dyDescent="0.35">
      <c r="A85" s="20" t="s">
        <v>24</v>
      </c>
      <c r="B85" s="20" t="s">
        <v>22</v>
      </c>
      <c r="C85" s="20" t="s">
        <v>30</v>
      </c>
      <c r="D85" s="28">
        <v>180</v>
      </c>
    </row>
    <row r="86" spans="1:4" x14ac:dyDescent="0.35">
      <c r="A86" s="20" t="s">
        <v>26</v>
      </c>
      <c r="B86" s="20" t="s">
        <v>14</v>
      </c>
      <c r="C86" s="20" t="s">
        <v>28</v>
      </c>
      <c r="D86" s="28">
        <v>23</v>
      </c>
    </row>
    <row r="87" spans="1:4" x14ac:dyDescent="0.35">
      <c r="A87" s="20" t="s">
        <v>24</v>
      </c>
      <c r="B87" s="20" t="s">
        <v>22</v>
      </c>
      <c r="C87" s="20" t="s">
        <v>15</v>
      </c>
      <c r="D87" s="28">
        <v>78</v>
      </c>
    </row>
    <row r="88" spans="1:4" x14ac:dyDescent="0.35">
      <c r="A88" s="20" t="s">
        <v>13</v>
      </c>
      <c r="B88" s="20" t="s">
        <v>14</v>
      </c>
      <c r="C88" s="20" t="s">
        <v>28</v>
      </c>
      <c r="D88" s="28">
        <v>33</v>
      </c>
    </row>
    <row r="89" spans="1:4" x14ac:dyDescent="0.35">
      <c r="A89" s="20" t="s">
        <v>13</v>
      </c>
      <c r="B89" s="20" t="s">
        <v>22</v>
      </c>
      <c r="C89" s="20" t="s">
        <v>28</v>
      </c>
      <c r="D89" s="28">
        <v>51</v>
      </c>
    </row>
    <row r="90" spans="1:4" x14ac:dyDescent="0.35">
      <c r="A90" s="20" t="s">
        <v>16</v>
      </c>
      <c r="B90" s="20" t="s">
        <v>22</v>
      </c>
      <c r="C90" s="20" t="s">
        <v>28</v>
      </c>
      <c r="D90" s="28">
        <v>201</v>
      </c>
    </row>
    <row r="91" spans="1:4" x14ac:dyDescent="0.35">
      <c r="A91" s="20" t="s">
        <v>13</v>
      </c>
      <c r="B91" s="20" t="s">
        <v>14</v>
      </c>
      <c r="C91" s="20" t="s">
        <v>29</v>
      </c>
      <c r="D91" s="28">
        <v>78</v>
      </c>
    </row>
  </sheetData>
  <mergeCells count="1">
    <mergeCell ref="A2:D2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91"/>
  <sheetViews>
    <sheetView workbookViewId="0">
      <selection activeCell="F7" sqref="F7"/>
    </sheetView>
  </sheetViews>
  <sheetFormatPr defaultRowHeight="15.5" x14ac:dyDescent="0.35"/>
  <cols>
    <col min="1" max="1" width="28.4140625" bestFit="1" customWidth="1"/>
    <col min="2" max="2" width="12.6640625" bestFit="1" customWidth="1"/>
    <col min="3" max="3" width="11.08203125" bestFit="1" customWidth="1"/>
  </cols>
  <sheetData>
    <row r="1" spans="1:4" x14ac:dyDescent="0.35">
      <c r="A1" s="11" t="s">
        <v>31</v>
      </c>
    </row>
    <row r="2" spans="1:4" x14ac:dyDescent="0.35">
      <c r="A2" s="35" t="s">
        <v>32</v>
      </c>
      <c r="B2" s="35"/>
      <c r="C2" s="35"/>
      <c r="D2" s="35"/>
    </row>
    <row r="3" spans="1:4" x14ac:dyDescent="0.35">
      <c r="A3" s="27" t="s">
        <v>33</v>
      </c>
      <c r="B3" s="27" t="s">
        <v>34</v>
      </c>
      <c r="C3" s="27" t="s">
        <v>35</v>
      </c>
      <c r="D3" s="27" t="s">
        <v>36</v>
      </c>
    </row>
    <row r="4" spans="1:4" x14ac:dyDescent="0.35">
      <c r="A4" s="20" t="s">
        <v>13</v>
      </c>
      <c r="B4" s="20" t="s">
        <v>14</v>
      </c>
      <c r="C4" s="20" t="s">
        <v>15</v>
      </c>
      <c r="D4" s="28">
        <v>4</v>
      </c>
    </row>
    <row r="5" spans="1:4" x14ac:dyDescent="0.35">
      <c r="A5" s="20" t="s">
        <v>16</v>
      </c>
      <c r="B5" s="20" t="s">
        <v>17</v>
      </c>
      <c r="C5" s="20" t="s">
        <v>15</v>
      </c>
      <c r="D5" s="28">
        <v>6</v>
      </c>
    </row>
    <row r="6" spans="1:4" x14ac:dyDescent="0.35">
      <c r="A6" s="20" t="s">
        <v>18</v>
      </c>
      <c r="B6" s="20" t="s">
        <v>14</v>
      </c>
      <c r="C6" s="20" t="s">
        <v>19</v>
      </c>
      <c r="D6" s="28">
        <v>9</v>
      </c>
    </row>
    <row r="7" spans="1:4" x14ac:dyDescent="0.35">
      <c r="A7" s="20" t="s">
        <v>20</v>
      </c>
      <c r="B7" s="20" t="s">
        <v>17</v>
      </c>
      <c r="C7" s="20" t="s">
        <v>19</v>
      </c>
      <c r="D7" s="28">
        <v>13</v>
      </c>
    </row>
    <row r="8" spans="1:4" x14ac:dyDescent="0.35">
      <c r="A8" s="20" t="s">
        <v>21</v>
      </c>
      <c r="B8" s="20" t="s">
        <v>22</v>
      </c>
      <c r="C8" s="20" t="s">
        <v>23</v>
      </c>
      <c r="D8" s="28">
        <v>12</v>
      </c>
    </row>
    <row r="9" spans="1:4" x14ac:dyDescent="0.35">
      <c r="A9" s="20" t="s">
        <v>24</v>
      </c>
      <c r="B9" s="20" t="s">
        <v>22</v>
      </c>
      <c r="C9" s="20" t="s">
        <v>23</v>
      </c>
      <c r="D9" s="28">
        <v>13</v>
      </c>
    </row>
    <row r="10" spans="1:4" x14ac:dyDescent="0.35">
      <c r="A10" s="20" t="s">
        <v>25</v>
      </c>
      <c r="B10" s="20" t="s">
        <v>22</v>
      </c>
      <c r="C10" s="20" t="s">
        <v>23</v>
      </c>
      <c r="D10" s="28">
        <v>13</v>
      </c>
    </row>
    <row r="11" spans="1:4" x14ac:dyDescent="0.35">
      <c r="A11" s="20" t="s">
        <v>26</v>
      </c>
      <c r="B11" s="20" t="s">
        <v>22</v>
      </c>
      <c r="C11" s="20" t="s">
        <v>23</v>
      </c>
      <c r="D11" s="28">
        <v>7</v>
      </c>
    </row>
    <row r="12" spans="1:4" x14ac:dyDescent="0.35">
      <c r="A12" s="20" t="s">
        <v>21</v>
      </c>
      <c r="B12" s="20" t="s">
        <v>14</v>
      </c>
      <c r="C12" s="20" t="s">
        <v>27</v>
      </c>
      <c r="D12" s="28">
        <v>2</v>
      </c>
    </row>
    <row r="13" spans="1:4" x14ac:dyDescent="0.35">
      <c r="A13" s="20" t="s">
        <v>24</v>
      </c>
      <c r="B13" s="20" t="s">
        <v>22</v>
      </c>
      <c r="C13" s="20" t="s">
        <v>27</v>
      </c>
      <c r="D13" s="28">
        <v>3</v>
      </c>
    </row>
    <row r="14" spans="1:4" x14ac:dyDescent="0.35">
      <c r="A14" s="20" t="s">
        <v>13</v>
      </c>
      <c r="B14" s="20" t="s">
        <v>22</v>
      </c>
      <c r="C14" s="20" t="s">
        <v>27</v>
      </c>
      <c r="D14" s="28">
        <v>13</v>
      </c>
    </row>
    <row r="15" spans="1:4" x14ac:dyDescent="0.35">
      <c r="A15" s="20" t="s">
        <v>16</v>
      </c>
      <c r="B15" s="20" t="s">
        <v>17</v>
      </c>
      <c r="C15" s="20" t="s">
        <v>28</v>
      </c>
      <c r="D15" s="28">
        <v>12</v>
      </c>
    </row>
    <row r="16" spans="1:4" x14ac:dyDescent="0.35">
      <c r="A16" s="20" t="s">
        <v>13</v>
      </c>
      <c r="B16" s="20" t="s">
        <v>17</v>
      </c>
      <c r="C16" s="20" t="s">
        <v>29</v>
      </c>
      <c r="D16" s="28">
        <v>6</v>
      </c>
    </row>
    <row r="17" spans="1:4" x14ac:dyDescent="0.35">
      <c r="A17" s="20" t="s">
        <v>25</v>
      </c>
      <c r="B17" s="20" t="s">
        <v>14</v>
      </c>
      <c r="C17" s="20" t="s">
        <v>29</v>
      </c>
      <c r="D17" s="28">
        <v>33</v>
      </c>
    </row>
    <row r="18" spans="1:4" x14ac:dyDescent="0.35">
      <c r="A18" s="20" t="s">
        <v>26</v>
      </c>
      <c r="B18" s="20" t="s">
        <v>22</v>
      </c>
      <c r="C18" s="20" t="s">
        <v>29</v>
      </c>
      <c r="D18" s="28">
        <v>26</v>
      </c>
    </row>
    <row r="19" spans="1:4" x14ac:dyDescent="0.35">
      <c r="A19" s="20" t="s">
        <v>24</v>
      </c>
      <c r="B19" s="20" t="s">
        <v>17</v>
      </c>
      <c r="C19" s="20" t="s">
        <v>30</v>
      </c>
      <c r="D19" s="28">
        <v>31</v>
      </c>
    </row>
    <row r="20" spans="1:4" x14ac:dyDescent="0.35">
      <c r="A20" s="20" t="s">
        <v>21</v>
      </c>
      <c r="B20" s="20" t="s">
        <v>22</v>
      </c>
      <c r="C20" s="20" t="s">
        <v>19</v>
      </c>
      <c r="D20" s="28">
        <v>12</v>
      </c>
    </row>
    <row r="21" spans="1:4" x14ac:dyDescent="0.35">
      <c r="A21" s="20" t="s">
        <v>26</v>
      </c>
      <c r="B21" s="20" t="s">
        <v>22</v>
      </c>
      <c r="C21" s="20" t="s">
        <v>19</v>
      </c>
      <c r="D21" s="28">
        <v>10</v>
      </c>
    </row>
    <row r="22" spans="1:4" x14ac:dyDescent="0.35">
      <c r="A22" s="20" t="s">
        <v>20</v>
      </c>
      <c r="B22" s="20" t="s">
        <v>14</v>
      </c>
      <c r="C22" s="20" t="s">
        <v>23</v>
      </c>
      <c r="D22" s="28">
        <v>3</v>
      </c>
    </row>
    <row r="23" spans="1:4" x14ac:dyDescent="0.35">
      <c r="A23" s="20" t="s">
        <v>18</v>
      </c>
      <c r="B23" s="20" t="s">
        <v>17</v>
      </c>
      <c r="C23" s="20" t="s">
        <v>28</v>
      </c>
      <c r="D23" s="28">
        <v>13</v>
      </c>
    </row>
    <row r="24" spans="1:4" x14ac:dyDescent="0.35">
      <c r="A24" s="20" t="s">
        <v>24</v>
      </c>
      <c r="B24" s="20" t="s">
        <v>14</v>
      </c>
      <c r="C24" s="20" t="s">
        <v>30</v>
      </c>
      <c r="D24" s="28">
        <v>35</v>
      </c>
    </row>
    <row r="25" spans="1:4" x14ac:dyDescent="0.35">
      <c r="A25" s="20" t="s">
        <v>16</v>
      </c>
      <c r="B25" s="20" t="s">
        <v>14</v>
      </c>
      <c r="C25" s="20" t="s">
        <v>15</v>
      </c>
      <c r="D25" s="28">
        <v>14</v>
      </c>
    </row>
    <row r="26" spans="1:4" x14ac:dyDescent="0.35">
      <c r="A26" s="20" t="s">
        <v>26</v>
      </c>
      <c r="B26" s="20" t="s">
        <v>14</v>
      </c>
      <c r="C26" s="20" t="s">
        <v>15</v>
      </c>
      <c r="D26" s="28">
        <v>3</v>
      </c>
    </row>
    <row r="27" spans="1:4" x14ac:dyDescent="0.35">
      <c r="A27" s="20" t="s">
        <v>21</v>
      </c>
      <c r="B27" s="20" t="s">
        <v>14</v>
      </c>
      <c r="C27" s="20" t="s">
        <v>23</v>
      </c>
      <c r="D27" s="28">
        <v>11</v>
      </c>
    </row>
    <row r="28" spans="1:4" x14ac:dyDescent="0.35">
      <c r="A28" s="20" t="s">
        <v>20</v>
      </c>
      <c r="B28" s="20" t="s">
        <v>17</v>
      </c>
      <c r="C28" s="20" t="s">
        <v>23</v>
      </c>
      <c r="D28" s="28">
        <v>21</v>
      </c>
    </row>
    <row r="29" spans="1:4" x14ac:dyDescent="0.35">
      <c r="A29" s="20" t="s">
        <v>25</v>
      </c>
      <c r="B29" s="20" t="s">
        <v>14</v>
      </c>
      <c r="C29" s="20" t="s">
        <v>23</v>
      </c>
      <c r="D29" s="28">
        <v>7</v>
      </c>
    </row>
    <row r="30" spans="1:4" x14ac:dyDescent="0.35">
      <c r="A30" s="20" t="s">
        <v>21</v>
      </c>
      <c r="B30" s="20" t="s">
        <v>22</v>
      </c>
      <c r="C30" s="20" t="s">
        <v>27</v>
      </c>
      <c r="D30" s="28">
        <v>10</v>
      </c>
    </row>
    <row r="31" spans="1:4" x14ac:dyDescent="0.35">
      <c r="A31" s="20" t="s">
        <v>21</v>
      </c>
      <c r="B31" s="20" t="s">
        <v>17</v>
      </c>
      <c r="C31" s="20" t="s">
        <v>27</v>
      </c>
      <c r="D31" s="28">
        <v>12</v>
      </c>
    </row>
    <row r="32" spans="1:4" x14ac:dyDescent="0.35">
      <c r="A32" s="20" t="s">
        <v>25</v>
      </c>
      <c r="B32" s="20" t="s">
        <v>17</v>
      </c>
      <c r="C32" s="20" t="s">
        <v>28</v>
      </c>
      <c r="D32" s="28">
        <v>13</v>
      </c>
    </row>
    <row r="33" spans="1:4" x14ac:dyDescent="0.35">
      <c r="A33" s="20" t="s">
        <v>16</v>
      </c>
      <c r="B33" s="20" t="s">
        <v>17</v>
      </c>
      <c r="C33" s="20" t="s">
        <v>29</v>
      </c>
      <c r="D33" s="28">
        <v>26</v>
      </c>
    </row>
    <row r="34" spans="1:4" x14ac:dyDescent="0.35">
      <c r="A34" s="20" t="s">
        <v>26</v>
      </c>
      <c r="B34" s="20" t="s">
        <v>14</v>
      </c>
      <c r="C34" s="20" t="s">
        <v>30</v>
      </c>
      <c r="D34" s="28">
        <v>16</v>
      </c>
    </row>
    <row r="35" spans="1:4" x14ac:dyDescent="0.35">
      <c r="A35" s="20" t="s">
        <v>24</v>
      </c>
      <c r="B35" s="20" t="s">
        <v>17</v>
      </c>
      <c r="C35" s="20" t="s">
        <v>15</v>
      </c>
      <c r="D35" s="28">
        <v>13</v>
      </c>
    </row>
    <row r="36" spans="1:4" x14ac:dyDescent="0.35">
      <c r="A36" s="20" t="s">
        <v>13</v>
      </c>
      <c r="B36" s="20" t="s">
        <v>17</v>
      </c>
      <c r="C36" s="20" t="s">
        <v>15</v>
      </c>
      <c r="D36" s="28">
        <v>12</v>
      </c>
    </row>
    <row r="37" spans="1:4" x14ac:dyDescent="0.35">
      <c r="A37" s="20" t="s">
        <v>20</v>
      </c>
      <c r="B37" s="20" t="s">
        <v>17</v>
      </c>
      <c r="C37" s="20" t="s">
        <v>15</v>
      </c>
      <c r="D37" s="28">
        <v>6</v>
      </c>
    </row>
    <row r="38" spans="1:4" x14ac:dyDescent="0.35">
      <c r="A38" s="20" t="s">
        <v>13</v>
      </c>
      <c r="B38" s="20" t="s">
        <v>17</v>
      </c>
      <c r="C38" s="20" t="s">
        <v>23</v>
      </c>
      <c r="D38" s="28">
        <v>12</v>
      </c>
    </row>
    <row r="39" spans="1:4" x14ac:dyDescent="0.35">
      <c r="A39" s="20" t="s">
        <v>26</v>
      </c>
      <c r="B39" s="20" t="s">
        <v>14</v>
      </c>
      <c r="C39" s="20" t="s">
        <v>23</v>
      </c>
      <c r="D39" s="28">
        <v>11</v>
      </c>
    </row>
    <row r="40" spans="1:4" x14ac:dyDescent="0.35">
      <c r="A40" s="20" t="s">
        <v>16</v>
      </c>
      <c r="B40" s="20" t="s">
        <v>14</v>
      </c>
      <c r="C40" s="20" t="s">
        <v>27</v>
      </c>
      <c r="D40" s="28">
        <v>12</v>
      </c>
    </row>
    <row r="41" spans="1:4" x14ac:dyDescent="0.35">
      <c r="A41" s="20" t="s">
        <v>21</v>
      </c>
      <c r="B41" s="20" t="s">
        <v>22</v>
      </c>
      <c r="C41" s="20" t="s">
        <v>28</v>
      </c>
      <c r="D41" s="28">
        <v>2</v>
      </c>
    </row>
    <row r="42" spans="1:4" x14ac:dyDescent="0.35">
      <c r="A42" s="20" t="s">
        <v>25</v>
      </c>
      <c r="B42" s="20" t="s">
        <v>17</v>
      </c>
      <c r="C42" s="20" t="s">
        <v>29</v>
      </c>
      <c r="D42" s="28">
        <v>17</v>
      </c>
    </row>
    <row r="43" spans="1:4" x14ac:dyDescent="0.35">
      <c r="A43" s="20" t="s">
        <v>26</v>
      </c>
      <c r="B43" s="20" t="s">
        <v>14</v>
      </c>
      <c r="C43" s="20" t="s">
        <v>29</v>
      </c>
      <c r="D43" s="28">
        <v>35</v>
      </c>
    </row>
    <row r="44" spans="1:4" x14ac:dyDescent="0.35">
      <c r="A44" s="20" t="s">
        <v>21</v>
      </c>
      <c r="B44" s="20" t="s">
        <v>17</v>
      </c>
      <c r="C44" s="20" t="s">
        <v>30</v>
      </c>
      <c r="D44" s="28">
        <v>42</v>
      </c>
    </row>
    <row r="45" spans="1:4" x14ac:dyDescent="0.35">
      <c r="A45" s="20" t="s">
        <v>25</v>
      </c>
      <c r="B45" s="20" t="s">
        <v>17</v>
      </c>
      <c r="C45" s="20" t="s">
        <v>30</v>
      </c>
      <c r="D45" s="28">
        <v>13</v>
      </c>
    </row>
    <row r="46" spans="1:4" x14ac:dyDescent="0.35">
      <c r="A46" s="20" t="s">
        <v>20</v>
      </c>
      <c r="B46" s="20" t="s">
        <v>22</v>
      </c>
      <c r="C46" s="20" t="s">
        <v>15</v>
      </c>
      <c r="D46" s="28">
        <v>5</v>
      </c>
    </row>
    <row r="47" spans="1:4" x14ac:dyDescent="0.35">
      <c r="A47" s="20" t="s">
        <v>25</v>
      </c>
      <c r="B47" s="20" t="s">
        <v>17</v>
      </c>
      <c r="C47" s="20" t="s">
        <v>15</v>
      </c>
      <c r="D47" s="28">
        <v>13</v>
      </c>
    </row>
    <row r="48" spans="1:4" x14ac:dyDescent="0.35">
      <c r="A48" s="20" t="s">
        <v>21</v>
      </c>
      <c r="B48" s="20" t="s">
        <v>14</v>
      </c>
      <c r="C48" s="20" t="s">
        <v>19</v>
      </c>
      <c r="D48" s="28">
        <v>20</v>
      </c>
    </row>
    <row r="49" spans="1:4" x14ac:dyDescent="0.35">
      <c r="A49" s="20" t="s">
        <v>25</v>
      </c>
      <c r="B49" s="20" t="s">
        <v>17</v>
      </c>
      <c r="C49" s="20" t="s">
        <v>19</v>
      </c>
      <c r="D49" s="28">
        <v>16</v>
      </c>
    </row>
    <row r="50" spans="1:4" x14ac:dyDescent="0.35">
      <c r="A50" s="20" t="s">
        <v>26</v>
      </c>
      <c r="B50" s="20" t="s">
        <v>17</v>
      </c>
      <c r="C50" s="20" t="s">
        <v>19</v>
      </c>
      <c r="D50" s="28">
        <v>12</v>
      </c>
    </row>
    <row r="51" spans="1:4" x14ac:dyDescent="0.35">
      <c r="A51" s="20" t="s">
        <v>18</v>
      </c>
      <c r="B51" s="20" t="s">
        <v>22</v>
      </c>
      <c r="C51" s="20" t="s">
        <v>23</v>
      </c>
      <c r="D51" s="28">
        <v>6</v>
      </c>
    </row>
    <row r="52" spans="1:4" x14ac:dyDescent="0.35">
      <c r="A52" s="20" t="s">
        <v>13</v>
      </c>
      <c r="B52" s="20" t="s">
        <v>22</v>
      </c>
      <c r="C52" s="20" t="s">
        <v>23</v>
      </c>
      <c r="D52" s="28">
        <v>10</v>
      </c>
    </row>
    <row r="53" spans="1:4" x14ac:dyDescent="0.35">
      <c r="A53" s="20" t="s">
        <v>25</v>
      </c>
      <c r="B53" s="20" t="s">
        <v>22</v>
      </c>
      <c r="C53" s="20" t="s">
        <v>23</v>
      </c>
      <c r="D53" s="28">
        <v>10</v>
      </c>
    </row>
    <row r="54" spans="1:4" x14ac:dyDescent="0.35">
      <c r="A54" s="20" t="s">
        <v>26</v>
      </c>
      <c r="B54" s="20" t="s">
        <v>17</v>
      </c>
      <c r="C54" s="20" t="s">
        <v>23</v>
      </c>
      <c r="D54" s="28">
        <v>13</v>
      </c>
    </row>
    <row r="55" spans="1:4" x14ac:dyDescent="0.35">
      <c r="A55" s="20" t="s">
        <v>20</v>
      </c>
      <c r="B55" s="20" t="s">
        <v>22</v>
      </c>
      <c r="C55" s="20" t="s">
        <v>23</v>
      </c>
      <c r="D55" s="28">
        <v>6</v>
      </c>
    </row>
    <row r="56" spans="1:4" x14ac:dyDescent="0.35">
      <c r="A56" s="20" t="s">
        <v>20</v>
      </c>
      <c r="B56" s="20" t="s">
        <v>14</v>
      </c>
      <c r="C56" s="20" t="s">
        <v>27</v>
      </c>
      <c r="D56" s="28">
        <v>6</v>
      </c>
    </row>
    <row r="57" spans="1:4" x14ac:dyDescent="0.35">
      <c r="A57" s="20" t="s">
        <v>25</v>
      </c>
      <c r="B57" s="20" t="s">
        <v>22</v>
      </c>
      <c r="C57" s="20" t="s">
        <v>27</v>
      </c>
      <c r="D57" s="28">
        <v>2</v>
      </c>
    </row>
    <row r="58" spans="1:4" x14ac:dyDescent="0.35">
      <c r="A58" s="20" t="s">
        <v>18</v>
      </c>
      <c r="B58" s="20" t="s">
        <v>22</v>
      </c>
      <c r="C58" s="20" t="s">
        <v>28</v>
      </c>
      <c r="D58" s="28">
        <v>12</v>
      </c>
    </row>
    <row r="59" spans="1:4" x14ac:dyDescent="0.35">
      <c r="A59" s="20" t="s">
        <v>24</v>
      </c>
      <c r="B59" s="20" t="s">
        <v>17</v>
      </c>
      <c r="C59" s="20" t="s">
        <v>28</v>
      </c>
      <c r="D59" s="28">
        <v>10</v>
      </c>
    </row>
    <row r="60" spans="1:4" x14ac:dyDescent="0.35">
      <c r="A60" s="20" t="s">
        <v>24</v>
      </c>
      <c r="B60" s="20" t="s">
        <v>22</v>
      </c>
      <c r="C60" s="20" t="s">
        <v>29</v>
      </c>
      <c r="D60" s="28">
        <v>13</v>
      </c>
    </row>
    <row r="61" spans="1:4" x14ac:dyDescent="0.35">
      <c r="A61" s="20" t="s">
        <v>13</v>
      </c>
      <c r="B61" s="20" t="s">
        <v>22</v>
      </c>
      <c r="C61" s="20" t="s">
        <v>29</v>
      </c>
      <c r="D61" s="28">
        <v>13</v>
      </c>
    </row>
    <row r="62" spans="1:4" x14ac:dyDescent="0.35">
      <c r="A62" s="20" t="s">
        <v>16</v>
      </c>
      <c r="B62" s="20" t="s">
        <v>22</v>
      </c>
      <c r="C62" s="20" t="s">
        <v>29</v>
      </c>
      <c r="D62" s="28">
        <v>35</v>
      </c>
    </row>
    <row r="63" spans="1:4" x14ac:dyDescent="0.35">
      <c r="A63" s="20" t="s">
        <v>20</v>
      </c>
      <c r="B63" s="20" t="s">
        <v>17</v>
      </c>
      <c r="C63" s="20" t="s">
        <v>29</v>
      </c>
      <c r="D63" s="28">
        <v>38</v>
      </c>
    </row>
    <row r="64" spans="1:4" x14ac:dyDescent="0.35">
      <c r="A64" s="20" t="s">
        <v>16</v>
      </c>
      <c r="B64" s="20" t="s">
        <v>22</v>
      </c>
      <c r="C64" s="20" t="s">
        <v>30</v>
      </c>
      <c r="D64" s="28">
        <v>18</v>
      </c>
    </row>
    <row r="65" spans="1:4" x14ac:dyDescent="0.35">
      <c r="A65" s="20" t="s">
        <v>21</v>
      </c>
      <c r="B65" s="20" t="s">
        <v>17</v>
      </c>
      <c r="C65" s="20" t="s">
        <v>15</v>
      </c>
      <c r="D65" s="28">
        <v>12</v>
      </c>
    </row>
    <row r="66" spans="1:4" x14ac:dyDescent="0.35">
      <c r="A66" s="20" t="s">
        <v>18</v>
      </c>
      <c r="B66" s="20" t="s">
        <v>17</v>
      </c>
      <c r="C66" s="20" t="s">
        <v>15</v>
      </c>
      <c r="D66" s="28">
        <v>6</v>
      </c>
    </row>
    <row r="67" spans="1:4" x14ac:dyDescent="0.35">
      <c r="A67" s="20" t="s">
        <v>20</v>
      </c>
      <c r="B67" s="20" t="s">
        <v>22</v>
      </c>
      <c r="C67" s="20" t="s">
        <v>23</v>
      </c>
      <c r="D67" s="28">
        <v>14</v>
      </c>
    </row>
    <row r="68" spans="1:4" x14ac:dyDescent="0.35">
      <c r="A68" s="20" t="s">
        <v>26</v>
      </c>
      <c r="B68" s="20" t="s">
        <v>22</v>
      </c>
      <c r="C68" s="20" t="s">
        <v>27</v>
      </c>
      <c r="D68" s="28">
        <v>12</v>
      </c>
    </row>
    <row r="69" spans="1:4" x14ac:dyDescent="0.35">
      <c r="A69" s="20" t="s">
        <v>21</v>
      </c>
      <c r="B69" s="20" t="s">
        <v>22</v>
      </c>
      <c r="C69" s="20" t="s">
        <v>30</v>
      </c>
      <c r="D69" s="28">
        <v>18</v>
      </c>
    </row>
    <row r="70" spans="1:4" x14ac:dyDescent="0.35">
      <c r="A70" s="20" t="s">
        <v>18</v>
      </c>
      <c r="B70" s="20" t="s">
        <v>22</v>
      </c>
      <c r="C70" s="20" t="s">
        <v>15</v>
      </c>
      <c r="D70" s="28">
        <v>3</v>
      </c>
    </row>
    <row r="71" spans="1:4" x14ac:dyDescent="0.35">
      <c r="A71" s="20" t="s">
        <v>16</v>
      </c>
      <c r="B71" s="20" t="s">
        <v>22</v>
      </c>
      <c r="C71" s="20" t="s">
        <v>15</v>
      </c>
      <c r="D71" s="28">
        <v>10</v>
      </c>
    </row>
    <row r="72" spans="1:4" x14ac:dyDescent="0.35">
      <c r="A72" s="20" t="s">
        <v>25</v>
      </c>
      <c r="B72" s="20" t="s">
        <v>22</v>
      </c>
      <c r="C72" s="20" t="s">
        <v>15</v>
      </c>
      <c r="D72" s="28">
        <v>7</v>
      </c>
    </row>
    <row r="73" spans="1:4" x14ac:dyDescent="0.35">
      <c r="A73" s="20" t="s">
        <v>18</v>
      </c>
      <c r="B73" s="20" t="s">
        <v>17</v>
      </c>
      <c r="C73" s="20" t="s">
        <v>23</v>
      </c>
      <c r="D73" s="28">
        <v>27</v>
      </c>
    </row>
    <row r="74" spans="1:4" x14ac:dyDescent="0.35">
      <c r="A74" s="20" t="s">
        <v>16</v>
      </c>
      <c r="B74" s="20" t="s">
        <v>17</v>
      </c>
      <c r="C74" s="20" t="s">
        <v>27</v>
      </c>
      <c r="D74" s="28">
        <v>13</v>
      </c>
    </row>
    <row r="75" spans="1:4" x14ac:dyDescent="0.35">
      <c r="A75" s="20" t="s">
        <v>18</v>
      </c>
      <c r="B75" s="20" t="s">
        <v>17</v>
      </c>
      <c r="C75" s="20" t="s">
        <v>30</v>
      </c>
      <c r="D75" s="28">
        <v>32</v>
      </c>
    </row>
    <row r="76" spans="1:4" x14ac:dyDescent="0.35">
      <c r="A76" s="20" t="s">
        <v>24</v>
      </c>
      <c r="B76" s="20" t="s">
        <v>14</v>
      </c>
      <c r="C76" s="20" t="s">
        <v>15</v>
      </c>
      <c r="D76" s="28">
        <v>25</v>
      </c>
    </row>
    <row r="77" spans="1:4" x14ac:dyDescent="0.35">
      <c r="A77" s="20" t="s">
        <v>13</v>
      </c>
      <c r="B77" s="20" t="s">
        <v>17</v>
      </c>
      <c r="C77" s="20" t="s">
        <v>19</v>
      </c>
      <c r="D77" s="28">
        <v>3</v>
      </c>
    </row>
    <row r="78" spans="1:4" x14ac:dyDescent="0.35">
      <c r="A78" s="20" t="s">
        <v>25</v>
      </c>
      <c r="B78" s="20" t="s">
        <v>14</v>
      </c>
      <c r="C78" s="20" t="s">
        <v>23</v>
      </c>
      <c r="D78" s="28">
        <v>2</v>
      </c>
    </row>
    <row r="79" spans="1:4" x14ac:dyDescent="0.35">
      <c r="A79" s="20" t="s">
        <v>25</v>
      </c>
      <c r="B79" s="20" t="s">
        <v>17</v>
      </c>
      <c r="C79" s="20" t="s">
        <v>23</v>
      </c>
      <c r="D79" s="28">
        <v>6</v>
      </c>
    </row>
    <row r="80" spans="1:4" x14ac:dyDescent="0.35">
      <c r="A80" s="20" t="s">
        <v>20</v>
      </c>
      <c r="B80" s="20" t="s">
        <v>22</v>
      </c>
      <c r="C80" s="20" t="s">
        <v>27</v>
      </c>
      <c r="D80" s="28">
        <v>34</v>
      </c>
    </row>
    <row r="81" spans="1:4" x14ac:dyDescent="0.35">
      <c r="A81" s="20" t="s">
        <v>25</v>
      </c>
      <c r="B81" s="20" t="s">
        <v>22</v>
      </c>
      <c r="C81" s="20" t="s">
        <v>28</v>
      </c>
      <c r="D81" s="28">
        <v>7</v>
      </c>
    </row>
    <row r="82" spans="1:4" x14ac:dyDescent="0.35">
      <c r="A82" s="20" t="s">
        <v>18</v>
      </c>
      <c r="B82" s="20" t="s">
        <v>17</v>
      </c>
      <c r="C82" s="20" t="s">
        <v>29</v>
      </c>
      <c r="D82" s="28">
        <v>27</v>
      </c>
    </row>
    <row r="83" spans="1:4" x14ac:dyDescent="0.35">
      <c r="A83" s="20" t="s">
        <v>20</v>
      </c>
      <c r="B83" s="20" t="s">
        <v>22</v>
      </c>
      <c r="C83" s="20" t="s">
        <v>30</v>
      </c>
      <c r="D83" s="28">
        <v>28</v>
      </c>
    </row>
    <row r="84" spans="1:4" x14ac:dyDescent="0.35">
      <c r="A84" s="20" t="s">
        <v>21</v>
      </c>
      <c r="B84" s="20" t="s">
        <v>22</v>
      </c>
      <c r="C84" s="20" t="s">
        <v>29</v>
      </c>
      <c r="D84" s="28">
        <v>3</v>
      </c>
    </row>
    <row r="85" spans="1:4" x14ac:dyDescent="0.35">
      <c r="A85" s="20" t="s">
        <v>24</v>
      </c>
      <c r="B85" s="20" t="s">
        <v>22</v>
      </c>
      <c r="C85" s="20" t="s">
        <v>30</v>
      </c>
      <c r="D85" s="28">
        <v>18</v>
      </c>
    </row>
    <row r="86" spans="1:4" x14ac:dyDescent="0.35">
      <c r="A86" s="20" t="s">
        <v>26</v>
      </c>
      <c r="B86" s="20" t="s">
        <v>14</v>
      </c>
      <c r="C86" s="20" t="s">
        <v>28</v>
      </c>
      <c r="D86" s="28">
        <v>2</v>
      </c>
    </row>
    <row r="87" spans="1:4" x14ac:dyDescent="0.35">
      <c r="A87" s="20" t="s">
        <v>24</v>
      </c>
      <c r="B87" s="20" t="s">
        <v>22</v>
      </c>
      <c r="C87" s="20" t="s">
        <v>15</v>
      </c>
      <c r="D87" s="28">
        <v>7</v>
      </c>
    </row>
    <row r="88" spans="1:4" x14ac:dyDescent="0.35">
      <c r="A88" s="20" t="s">
        <v>13</v>
      </c>
      <c r="B88" s="20" t="s">
        <v>14</v>
      </c>
      <c r="C88" s="20" t="s">
        <v>28</v>
      </c>
      <c r="D88" s="28">
        <v>3</v>
      </c>
    </row>
    <row r="89" spans="1:4" x14ac:dyDescent="0.35">
      <c r="A89" s="20" t="s">
        <v>13</v>
      </c>
      <c r="B89" s="20" t="s">
        <v>22</v>
      </c>
      <c r="C89" s="20" t="s">
        <v>28</v>
      </c>
      <c r="D89" s="28">
        <v>5</v>
      </c>
    </row>
    <row r="90" spans="1:4" x14ac:dyDescent="0.35">
      <c r="A90" s="20" t="s">
        <v>16</v>
      </c>
      <c r="B90" s="20" t="s">
        <v>22</v>
      </c>
      <c r="C90" s="20" t="s">
        <v>28</v>
      </c>
      <c r="D90" s="28">
        <v>20</v>
      </c>
    </row>
    <row r="91" spans="1:4" x14ac:dyDescent="0.35">
      <c r="A91" s="20" t="s">
        <v>13</v>
      </c>
      <c r="B91" s="20" t="s">
        <v>14</v>
      </c>
      <c r="C91" s="20" t="s">
        <v>29</v>
      </c>
      <c r="D91" s="28">
        <v>7</v>
      </c>
    </row>
  </sheetData>
  <sortState xmlns:xlrd2="http://schemas.microsoft.com/office/spreadsheetml/2017/richdata2" ref="A4:B76">
    <sortCondition ref="A4:A76"/>
  </sortState>
  <mergeCells count="1"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07CF9-960D-41BE-8754-4ECD31A02D59}">
  <dimension ref="A1:I14"/>
  <sheetViews>
    <sheetView zoomScale="110" zoomScaleNormal="110" workbookViewId="0">
      <selection activeCell="K17" sqref="K17"/>
    </sheetView>
  </sheetViews>
  <sheetFormatPr defaultColWidth="9" defaultRowHeight="15.5" x14ac:dyDescent="0.35"/>
  <cols>
    <col min="1" max="1" width="14.9140625" style="3" customWidth="1"/>
    <col min="2" max="2" width="9.4140625" style="3" customWidth="1"/>
    <col min="3" max="16384" width="9" style="3"/>
  </cols>
  <sheetData>
    <row r="1" spans="1:9" x14ac:dyDescent="0.35">
      <c r="A1" s="24" t="s">
        <v>42</v>
      </c>
      <c r="B1" s="25"/>
      <c r="C1" s="25"/>
      <c r="D1" s="25"/>
      <c r="E1" s="25"/>
    </row>
    <row r="2" spans="1:9" ht="14" customHeight="1" x14ac:dyDescent="0.35">
      <c r="A2" s="24" t="s">
        <v>5</v>
      </c>
      <c r="B2" s="25"/>
      <c r="C2" s="25"/>
      <c r="D2" s="25"/>
      <c r="E2" s="25"/>
    </row>
    <row r="3" spans="1:9" x14ac:dyDescent="0.35">
      <c r="A3" s="24"/>
      <c r="B3" s="25"/>
      <c r="C3" s="25"/>
      <c r="D3" s="25"/>
      <c r="E3" s="25"/>
      <c r="I3"/>
    </row>
    <row r="4" spans="1:9" ht="15.5" customHeight="1" x14ac:dyDescent="0.35">
      <c r="A4" s="26"/>
      <c r="B4" s="25"/>
      <c r="C4" s="25"/>
      <c r="D4" s="25"/>
      <c r="E4" s="25"/>
      <c r="I4"/>
    </row>
    <row r="5" spans="1:9" ht="15.5" customHeight="1" x14ac:dyDescent="0.35">
      <c r="A5" s="25"/>
      <c r="B5" s="25"/>
      <c r="C5" s="31" t="s">
        <v>2</v>
      </c>
      <c r="D5" s="25"/>
      <c r="E5" s="25"/>
      <c r="H5" s="4"/>
      <c r="I5"/>
    </row>
    <row r="6" spans="1:9" ht="15.5" customHeight="1" x14ac:dyDescent="0.35">
      <c r="A6" s="25" t="s">
        <v>6</v>
      </c>
      <c r="B6" s="25"/>
      <c r="C6" s="25">
        <f>Summary!J93</f>
        <v>818023.14999999991</v>
      </c>
      <c r="D6" s="25"/>
      <c r="E6" s="25"/>
      <c r="H6" s="5"/>
      <c r="I6"/>
    </row>
    <row r="7" spans="1:9" x14ac:dyDescent="0.35">
      <c r="A7" s="25" t="s">
        <v>7</v>
      </c>
      <c r="B7" s="25"/>
      <c r="C7" s="30">
        <f>Summary!I93</f>
        <v>588289.89999999979</v>
      </c>
      <c r="D7" s="25"/>
      <c r="E7" s="25"/>
      <c r="H7" s="8"/>
      <c r="I7" s="7"/>
    </row>
    <row r="8" spans="1:9" x14ac:dyDescent="0.35">
      <c r="A8" s="25" t="s">
        <v>8</v>
      </c>
      <c r="B8" s="25"/>
      <c r="C8" s="25">
        <f>C6-C7</f>
        <v>229733.25000000012</v>
      </c>
      <c r="D8" s="25"/>
      <c r="E8" s="25"/>
      <c r="H8" s="8"/>
      <c r="I8" s="7"/>
    </row>
    <row r="9" spans="1:9" x14ac:dyDescent="0.35">
      <c r="A9" s="25" t="s">
        <v>9</v>
      </c>
      <c r="B9" s="25"/>
      <c r="C9" s="25">
        <f>6*500*18</f>
        <v>54000</v>
      </c>
      <c r="D9" s="25"/>
      <c r="E9" s="25"/>
      <c r="H9" s="8"/>
      <c r="I9" s="7"/>
    </row>
    <row r="10" spans="1:9" x14ac:dyDescent="0.35">
      <c r="A10" s="25" t="s">
        <v>43</v>
      </c>
      <c r="B10" s="25"/>
      <c r="C10" s="25">
        <f>88*150</f>
        <v>13200</v>
      </c>
      <c r="D10" s="25"/>
      <c r="E10" s="25"/>
      <c r="I10"/>
    </row>
    <row r="11" spans="1:9" x14ac:dyDescent="0.35">
      <c r="A11" s="25" t="s">
        <v>10</v>
      </c>
      <c r="B11" s="25"/>
      <c r="C11" s="25">
        <f>126200/4</f>
        <v>31550</v>
      </c>
      <c r="D11" s="25"/>
      <c r="E11" s="25"/>
      <c r="H11" s="4"/>
      <c r="I11"/>
    </row>
    <row r="12" spans="1:9" ht="16" thickBot="1" x14ac:dyDescent="0.4">
      <c r="A12" s="25" t="s">
        <v>11</v>
      </c>
      <c r="B12" s="25"/>
      <c r="C12" s="29">
        <f>C8-C9-C10-C11</f>
        <v>130983.25000000012</v>
      </c>
      <c r="D12" s="25"/>
      <c r="E12" s="25"/>
      <c r="I12"/>
    </row>
    <row r="13" spans="1:9" ht="16" thickTop="1" x14ac:dyDescent="0.35">
      <c r="A13" s="25"/>
      <c r="B13" s="25"/>
      <c r="C13" s="25"/>
      <c r="D13" s="25"/>
      <c r="E13" s="25"/>
      <c r="H13" s="6"/>
      <c r="I13"/>
    </row>
    <row r="14" spans="1:9" x14ac:dyDescent="0.35">
      <c r="H14" s="6"/>
      <c r="I14"/>
    </row>
  </sheetData>
  <phoneticPr fontId="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71111f6-4a3d-4f52-b879-d6951e5b8a6b" ContentTypeId="0x01010034A92E6E9F540A47BC78A388CFA668DB0112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QAD document" ma:contentTypeID="0x01010034A92E6E9F540A47BC78A388CFA668DB01120071E2DF15D56F5C43B8129B1EA21CC87E" ma:contentTypeVersion="40" ma:contentTypeDescription="Create a new document." ma:contentTypeScope="" ma:versionID="bed861aa10ff7f4247285ff741321111">
  <xsd:schema xmlns:xsd="http://www.w3.org/2001/XMLSchema" xmlns:xs="http://www.w3.org/2001/XMLSchema" xmlns:p="http://schemas.microsoft.com/office/2006/metadata/properties" xmlns:ns2="575b2fc6-3934-41ab-aa00-776d19d81933" xmlns:ns3="http://schemas.microsoft.com/sharepoint/v3/fields" targetNamespace="http://schemas.microsoft.com/office/2006/metadata/properties" ma:root="true" ma:fieldsID="7237c73c12056b86c09e65c3c08cac95" ns2:_="" ns3:_="">
    <xsd:import namespace="575b2fc6-3934-41ab-aa00-776d19d8193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ha97258be088433386bbbccfbc3e2c49" minOccurs="0"/>
                <xsd:element ref="ns2:TaxCatchAll" minOccurs="0"/>
                <xsd:element ref="ns2:TaxCatchAllLabel" minOccurs="0"/>
                <xsd:element ref="ns2:mf0e864e2f2247569c7f1daaee8b9ac2" minOccurs="0"/>
                <xsd:element ref="ns2:o774b4379cfe46b0b30ec017c24168fb" minOccurs="0"/>
                <xsd:element ref="ns3:_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b2fc6-3934-41ab-aa00-776d19d81933" elementFormDefault="qualified">
    <xsd:import namespace="http://schemas.microsoft.com/office/2006/documentManagement/types"/>
    <xsd:import namespace="http://schemas.microsoft.com/office/infopath/2007/PartnerControls"/>
    <xsd:element name="ha97258be088433386bbbccfbc3e2c49" ma:index="8" nillable="true" ma:taxonomy="true" ma:internalName="ha97258be088433386bbbccfbc3e2c49" ma:taxonomyFieldName="Qualifications" ma:displayName="Qualifications" ma:default="" ma:fieldId="{1a97258b-e088-4333-86bb-bccfbc3e2c49}" ma:taxonomyMulti="true" ma:sspId="671111f6-4a3d-4f52-b879-d6951e5b8a6b" ma:termSetId="ad0879b4-0122-40a8-9817-37aa9b1f6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6af3ca7e-6d80-4e9f-bd0d-44b44cb2276e}" ma:internalName="TaxCatchAll" ma:showField="CatchAllData" ma:web="18b335b9-3fcc-4163-96de-4cdd429203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af3ca7e-6d80-4e9f-bd0d-44b44cb2276e}" ma:internalName="TaxCatchAllLabel" ma:readOnly="true" ma:showField="CatchAllDataLabel" ma:web="18b335b9-3fcc-4163-96de-4cdd429203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f0e864e2f2247569c7f1daaee8b9ac2" ma:index="12" ma:taxonomy="true" ma:internalName="mf0e864e2f2247569c7f1daaee8b9ac2" ma:taxonomyFieldName="Assessment" ma:displayName="Assessment" ma:default="" ma:fieldId="{6f0e864e-2f22-4756-9c7f-1daaee8b9ac2}" ma:sspId="671111f6-4a3d-4f52-b879-d6951e5b8a6b" ma:termSetId="ce1c2239-2eb9-4889-ba87-13f2260b0b91" ma:anchorId="c110009e-c592-486a-837d-18d59369609f" ma:open="false" ma:isKeyword="false">
      <xsd:complexType>
        <xsd:sequence>
          <xsd:element ref="pc:Terms" minOccurs="0" maxOccurs="1"/>
        </xsd:sequence>
      </xsd:complexType>
    </xsd:element>
    <xsd:element name="o774b4379cfe46b0b30ec017c24168fb" ma:index="14" ma:taxonomy="true" ma:internalName="o774b4379cfe46b0b30ec017c24168fb" ma:taxonomyFieldName="QADDocType" ma:displayName="QAD document type" ma:fieldId="{8774b437-9cfe-46b0-b30e-c017c24168fb}" ma:sspId="671111f6-4a3d-4f52-b879-d6951e5b8a6b" ma:termSetId="d408ab8d-b6a9-4e4a-9056-b2f048499f87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6" nillable="true" ma:displayName="Status" ma:default="Not Started" ma:internalName="_Status">
      <xsd:simpleType>
        <xsd:union memberTypes="dms:Text">
          <xsd:simpleType>
            <xsd:restriction base="dms:Choice"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k D A A B Q S w M E F A A C A A g A E V W 0 U P C j b 7 C p A A A A + A A A A B I A H A B D b 2 5 m a W c v U G F j a 2 F n Z S 5 4 b W w g o h g A K K A U A A A A A A A A A A A A A A A A A A A A A A A A A A A A h Y / R C o I w G I V f R X b v N p d W y O + E u u g m I Q i i 2 z G X j n S G m + m 7 d d E j 9 Q o J Z X X X 5 T l 8 B 7 7 z u N 0 h H e r K u 6 r W 6 s Y k K M A U e c r I J t e m S F D n T v 4 S p R x 2 Q p 5 F o b w R N j Y e r E 5 Q 6 d w l J q T v e 9 z P c N M W h F E a k G O 2 3 c t S 1 c L X x j p h p E K f V f 5 / h T g c X j K c 4 Q X D U R T N c R g G Q K Y a M m 2 + C B u N M Q X y U 8 K 6 q 1 z X K q 6 M v 1 k B m S K Q 9 w v + B F B L A w Q U A A I A C A A R V b R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V W 0 U C i K R 7 g O A A A A E Q A A A B M A H A B G b 3 J t d W x h c y 9 T Z W N 0 a W 9 u M S 5 t I K I Y A C i g F A A A A A A A A A A A A A A A A A A A A A A A A A A A A C t O T S 7 J z M 9 T C I b Q h t Y A U E s B A i 0 A F A A C A A g A E V W 0 U P C j b 7 C p A A A A + A A A A B I A A A A A A A A A A A A A A A A A A A A A A E N v b m Z p Z y 9 Q Y W N r Y W d l L n h t b F B L A Q I t A B Q A A g A I A B F V t F A P y u m r p A A A A O k A A A A T A A A A A A A A A A A A A A A A A P U A A A B b Q 2 9 u d G V u d F 9 U e X B l c 1 0 u e G 1 s U E s B A i 0 A F A A C A A g A E V W 0 U C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M C e s R Q q S E x O o p h w z e V X O x E A A A A A A g A A A A A A A 2 Y A A M A A A A A Q A A A A 8 q m 1 M d q h h Y i p M S k / G B x i W Q A A A A A E g A A A o A A A A B A A A A B j j 5 + C F f n P 6 j x 0 r 5 U l o u M U U A A A A E O v D 6 8 x C M d z L C u D S q Q B h Y Z V 4 E L e M l 1 7 r O 7 G v 8 y P O G R e w P D s G 5 K 9 x A j A 0 D l S N b 4 4 b N h N w F 6 M Q S n v K V 7 N M w y g B 3 2 a E J M E 6 Y I I 8 T M C x A E z i s f 6 F A A A A G v p / a A Y G q w c P 0 x e C h 5 m R 3 H a 0 S O C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5b2fc6-3934-41ab-aa00-776d19d81933">
      <Value>20</Value>
      <Value>84</Value>
    </TaxCatchAll>
    <o774b4379cfe46b0b30ec017c24168fb xmlns="575b2fc6-3934-41ab-aa00-776d19d8193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Practice assessments</TermName>
          <TermId xmlns="http://schemas.microsoft.com/office/infopath/2007/PartnerControls">caf25484-9f15-45e3-af9e-1208c2d491a6</TermId>
        </TermInfo>
      </Terms>
    </o774b4379cfe46b0b30ec017c24168fb>
    <mf0e864e2f2247569c7f1daaee8b9ac2 xmlns="575b2fc6-3934-41ab-aa00-776d19d8193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Advanced Synoptic assessment</TermName>
          <TermId xmlns="http://schemas.microsoft.com/office/infopath/2007/PartnerControls">44434497-c597-482c-ad2b-39710fd82f1b</TermId>
        </TermInfo>
      </Terms>
    </mf0e864e2f2247569c7f1daaee8b9ac2>
    <ha97258be088433386bbbccfbc3e2c49 xmlns="575b2fc6-3934-41ab-aa00-776d19d81933">
      <Terms xmlns="http://schemas.microsoft.com/office/infopath/2007/PartnerControls"/>
    </ha97258be088433386bbbccfbc3e2c49>
    <_Status xmlns="http://schemas.microsoft.com/sharepoint/v3/fields">Not Started</_Status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8D5988-5655-44DE-B3CF-725F7710B601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F3F60FD-D6EA-43E0-A3F6-5975118E43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5b2fc6-3934-41ab-aa00-776d19d8193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9E7B9B-32AC-4CF8-A903-DC4A10F90669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5A5265DF-48A9-4211-85D2-3C2EC32F5D8A}">
  <ds:schemaRefs>
    <ds:schemaRef ds:uri="http://www.w3.org/XML/1998/namespace"/>
    <ds:schemaRef ds:uri="http://schemas.microsoft.com/office/2006/documentManagement/types"/>
    <ds:schemaRef ds:uri="http://purl.org/dc/terms/"/>
    <ds:schemaRef ds:uri="575b2fc6-3934-41ab-aa00-776d19d81933"/>
    <ds:schemaRef ds:uri="http://schemas.microsoft.com/sharepoint/v3/field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6FB248A8-25A1-474B-8222-CE157B4A72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Summary</vt:lpstr>
      <vt:lpstr>Warehouse</vt:lpstr>
      <vt:lpstr>Shop</vt:lpstr>
      <vt:lpstr>Budget</vt:lpstr>
      <vt:lpstr>Summary!_Hlk56068456</vt:lpstr>
      <vt:lpstr>Summary!_Hlk56069839</vt:lpstr>
      <vt:lpstr>Summary!_Hlk56070707</vt:lpstr>
      <vt:lpstr>Budget!_Hlk56071715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EMJAY Associates</dc:creator>
  <cp:lastModifiedBy>Sheriden Amos</cp:lastModifiedBy>
  <cp:lastPrinted>2021-03-31T15:55:11Z</cp:lastPrinted>
  <dcterms:created xsi:type="dcterms:W3CDTF">2015-11-11T10:49:58Z</dcterms:created>
  <dcterms:modified xsi:type="dcterms:W3CDTF">2021-12-06T13:48:57Z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ssment">
    <vt:lpwstr>84;#Advanced Synoptic assessment|44434497-c597-482c-ad2b-39710fd82f1b</vt:lpwstr>
  </property>
  <property fmtid="{D5CDD505-2E9C-101B-9397-08002B2CF9AE}" pid="3" name="ContentTypeId">
    <vt:lpwstr>0x01010034A92E6E9F540A47BC78A388CFA668DB01120071E2DF15D56F5C43B8129B1EA21CC87E</vt:lpwstr>
  </property>
  <property fmtid="{D5CDD505-2E9C-101B-9397-08002B2CF9AE}" pid="4" name="QADDocType">
    <vt:lpwstr>20;#Practice assessments|caf25484-9f15-45e3-af9e-1208c2d491a6</vt:lpwstr>
  </property>
  <property fmtid="{D5CDD505-2E9C-101B-9397-08002B2CF9AE}" pid="5" name="Qualifications">
    <vt:lpwstr/>
  </property>
  <property fmtid="{D5CDD505-2E9C-101B-9397-08002B2CF9AE}" pid="6" name="SharedWithUsers">
    <vt:lpwstr>34;#Georgie Shillitoe</vt:lpwstr>
  </property>
  <property fmtid="{D5CDD505-2E9C-101B-9397-08002B2CF9AE}" pid="7" name="ae985c478ca64797b39638a39b40559a">
    <vt:lpwstr/>
  </property>
  <property fmtid="{D5CDD505-2E9C-101B-9397-08002B2CF9AE}" pid="8" name="AATTeam">
    <vt:lpwstr/>
  </property>
</Properties>
</file>